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F:\JohanGSA\Documents\SAIMC\CPD\00 Template\"/>
    </mc:Choice>
  </mc:AlternateContent>
  <xr:revisionPtr revIDLastSave="0" documentId="13_ncr:1_{E2292CF0-95F9-4FB6-B8D9-A7D3FABE85B0}" xr6:coauthVersionLast="47" xr6:coauthVersionMax="47" xr10:uidLastSave="{00000000-0000-0000-0000-000000000000}"/>
  <workbookProtection workbookAlgorithmName="SHA-512" workbookHashValue="JcnQMnDEYKtSc9vP9dMsIh44bMOBjxx+LXILQwoSPJtA875/klyieWSEbEXFIQlO2QPcdKOar54yHsQ17o35aw==" workbookSaltValue="IrUWRlj4OYuIaiBWMVpGxA==" workbookSpinCount="100000" lockStructure="1"/>
  <bookViews>
    <workbookView xWindow="28692" yWindow="-108" windowWidth="20712" windowHeight="11736" firstSheet="3" activeTab="3" xr2:uid="{00000000-000D-0000-FFFF-FFFF00000000}"/>
  </bookViews>
  <sheets>
    <sheet name="Admin" sheetId="11" state="hidden" r:id="rId1"/>
    <sheet name="Parameters" sheetId="15" state="hidden" r:id="rId2"/>
    <sheet name="Quote" sheetId="27" state="hidden" r:id="rId3"/>
    <sheet name="Comp Registration ECPD7 - sign" sheetId="20" r:id="rId4"/>
    <sheet name="Comp Registration ECP9" sheetId="31" state="hidden" r:id="rId5"/>
    <sheet name="ECSA - ECPD3 - Sign" sheetId="25" r:id="rId6"/>
    <sheet name="Presenter - sign" sheetId="30" r:id="rId7"/>
    <sheet name="ECPD2 - sign" sheetId="26" r:id="rId8"/>
    <sheet name="Questionaire" sheetId="4" r:id="rId9"/>
    <sheet name="Agreement - sign" sheetId="29" r:id="rId10"/>
    <sheet name="Evaluation" sheetId="1" state="hidden" r:id="rId11"/>
    <sheet name="Certificate" sheetId="24" state="hidden" r:id="rId12"/>
    <sheet name="Invoice" sheetId="9" state="hidden" r:id="rId13"/>
    <sheet name="Attendance Sheet" sheetId="28" r:id="rId14"/>
  </sheets>
  <definedNames>
    <definedName name="Assessment_Fee">Parameters!$B$20</definedName>
    <definedName name="Category">Parameters!$M$2:$M$4</definedName>
    <definedName name="Discipline">Parameters!$N$2:$N$5</definedName>
    <definedName name="Duration">Evaluation!$G$12</definedName>
    <definedName name="DurationParameter">Parameters!$B$1:$B$13</definedName>
    <definedName name="Instances">Parameters!$Q$2:$Q$3</definedName>
    <definedName name="InvoiceQuote">Parameters!$A$23:$A$24</definedName>
    <definedName name="Marked">Parameters!$A$16:$A$17</definedName>
    <definedName name="MemberParameter">Parameters!$G$2:$G$7</definedName>
    <definedName name="Nature_of_Activity">Parameters!$P$2:$P$10</definedName>
    <definedName name="_xlnm.Print_Area" localSheetId="0">Admin!$B$1:$C$9</definedName>
    <definedName name="_xlnm.Print_Area" localSheetId="4">'Comp Registration ECP9'!$A$1:$J$64</definedName>
    <definedName name="_xlnm.Print_Area" localSheetId="3">'Comp Registration ECPD7 - sign'!$A$1:$I$120</definedName>
    <definedName name="_xlnm.Print_Area" localSheetId="7">'ECPD2 - sign'!$A$1:$F$57</definedName>
    <definedName name="_xlnm.Print_Area" localSheetId="5">'ECSA - ECPD3 - Sign'!$A$1:$G$83</definedName>
    <definedName name="_xlnm.Print_Area" localSheetId="10">Evaluation!$A$10:$I$44</definedName>
    <definedName name="_xlnm.Print_Area" localSheetId="12">Invoice!$A$1:$E$48</definedName>
    <definedName name="_xlnm.Print_Area" localSheetId="6">'Presenter - sign'!$A$1:$G$19</definedName>
    <definedName name="_xlnm.Print_Area" localSheetId="8">Questionaire!$A$1:$H$26</definedName>
    <definedName name="_xlnm.Print_Area" localSheetId="2">Quote!$A$1:$G$49</definedName>
    <definedName name="SAIMC_Admin_Fee">Parameters!$B$19</definedName>
    <definedName name="ScoreParameter">Parameters!$D$2:$D$13</definedName>
    <definedName name="Sub_Discipline">Parameters!$O$2:$O$5</definedName>
    <definedName name="TypeParameter">Parameters!$A$1:$A$10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9" l="1"/>
  <c r="C46" i="31"/>
  <c r="C45" i="31"/>
  <c r="C42" i="31"/>
  <c r="C43" i="31"/>
  <c r="C44" i="31"/>
  <c r="C41" i="31"/>
  <c r="C29" i="31"/>
  <c r="C28" i="31"/>
  <c r="C27" i="31"/>
  <c r="C26" i="31"/>
  <c r="C25" i="31"/>
  <c r="C24" i="31"/>
  <c r="C21" i="31"/>
  <c r="D17" i="31"/>
  <c r="D18" i="31"/>
  <c r="D19" i="31"/>
  <c r="D20" i="31"/>
  <c r="D16" i="31"/>
  <c r="D15" i="31"/>
  <c r="C14" i="31"/>
  <c r="C13" i="31"/>
  <c r="C12" i="31"/>
  <c r="C11" i="31"/>
  <c r="C9" i="31"/>
  <c r="C10" i="31"/>
  <c r="C8" i="31"/>
  <c r="A76" i="25"/>
  <c r="C26" i="27"/>
  <c r="F26" i="27" s="1"/>
  <c r="C27" i="27"/>
  <c r="C28" i="27"/>
  <c r="C29" i="27"/>
  <c r="F29" i="27" s="1"/>
  <c r="C30" i="27"/>
  <c r="F30" i="27" s="1"/>
  <c r="C31" i="27"/>
  <c r="C32" i="27"/>
  <c r="C33" i="27"/>
  <c r="F33" i="27" s="1"/>
  <c r="C34" i="27"/>
  <c r="F34" i="27" s="1"/>
  <c r="C25" i="27"/>
  <c r="F25" i="27" s="1"/>
  <c r="C24" i="27"/>
  <c r="F24" i="27" s="1"/>
  <c r="F27" i="27"/>
  <c r="F28" i="27"/>
  <c r="F31" i="27"/>
  <c r="F32" i="27"/>
  <c r="B18" i="27"/>
  <c r="D1" i="27"/>
  <c r="B24" i="27"/>
  <c r="E28" i="25"/>
  <c r="F18" i="1"/>
  <c r="F20" i="1"/>
  <c r="F19" i="1"/>
  <c r="E35" i="1"/>
  <c r="D33" i="1"/>
  <c r="B21" i="1"/>
  <c r="B20" i="1"/>
  <c r="B19" i="1"/>
  <c r="B18" i="1"/>
  <c r="B17" i="1"/>
  <c r="B16" i="1"/>
  <c r="B15" i="1"/>
  <c r="B14" i="1"/>
  <c r="A52" i="26"/>
  <c r="E24" i="27" l="1"/>
  <c r="B2" i="28"/>
  <c r="B9" i="24"/>
  <c r="B8" i="29"/>
  <c r="B7" i="26"/>
  <c r="B8" i="26"/>
  <c r="C15" i="26"/>
  <c r="C14" i="26"/>
  <c r="C13" i="26"/>
  <c r="C12" i="26"/>
  <c r="C11" i="26"/>
  <c r="C10" i="26"/>
  <c r="B34" i="27" l="1"/>
  <c r="E34" i="27" s="1"/>
  <c r="B33" i="27"/>
  <c r="E33" i="27" s="1"/>
  <c r="B32" i="27"/>
  <c r="E32" i="27" s="1"/>
  <c r="B31" i="27"/>
  <c r="E31" i="27" s="1"/>
  <c r="B30" i="27"/>
  <c r="E30" i="27" s="1"/>
  <c r="B29" i="27"/>
  <c r="E29" i="27" s="1"/>
  <c r="B28" i="27"/>
  <c r="E28" i="27" s="1"/>
  <c r="B27" i="27"/>
  <c r="E27" i="27" s="1"/>
  <c r="B26" i="27"/>
  <c r="E26" i="27" s="1"/>
  <c r="B25" i="27"/>
  <c r="E25" i="27" s="1"/>
  <c r="E77" i="20"/>
  <c r="H103" i="20"/>
  <c r="H101" i="20"/>
  <c r="H99" i="20"/>
  <c r="H97" i="20"/>
  <c r="H95" i="20"/>
  <c r="H93" i="20"/>
  <c r="H113" i="20"/>
  <c r="H111" i="20"/>
  <c r="H109" i="20"/>
  <c r="H107" i="20"/>
  <c r="E117" i="20"/>
  <c r="E115" i="20"/>
  <c r="E113" i="20"/>
  <c r="E111" i="20"/>
  <c r="E109" i="20"/>
  <c r="E107" i="20"/>
  <c r="A22" i="27"/>
  <c r="B9" i="26"/>
  <c r="B8" i="30"/>
  <c r="B3" i="28" s="1"/>
  <c r="B17" i="27"/>
  <c r="B26" i="25"/>
  <c r="B22" i="25"/>
  <c r="B5" i="28" s="1"/>
  <c r="B8" i="25"/>
  <c r="B7" i="25"/>
  <c r="B6" i="29" s="1"/>
  <c r="E47" i="29" s="1"/>
  <c r="C34" i="29"/>
  <c r="F75" i="25"/>
  <c r="E34" i="29" s="1"/>
  <c r="G34" i="29"/>
  <c r="B4" i="29"/>
  <c r="E46" i="29"/>
  <c r="B34" i="26"/>
  <c r="B33" i="26"/>
  <c r="B31" i="26"/>
  <c r="B30" i="26"/>
  <c r="B29" i="26"/>
  <c r="B28" i="26"/>
  <c r="B32" i="26"/>
  <c r="B19" i="26"/>
  <c r="B20" i="26"/>
  <c r="B21" i="26"/>
  <c r="B22" i="26"/>
  <c r="B18" i="26"/>
  <c r="D16" i="26"/>
  <c r="B4" i="26"/>
  <c r="B5" i="26"/>
  <c r="B3" i="26"/>
  <c r="B20" i="27"/>
  <c r="B19" i="27"/>
  <c r="B16" i="27"/>
  <c r="B14" i="27"/>
  <c r="B15" i="27"/>
  <c r="D3" i="27"/>
  <c r="G33" i="27" l="1"/>
  <c r="G32" i="27"/>
  <c r="G31" i="27"/>
  <c r="G30" i="27"/>
  <c r="G29" i="27"/>
  <c r="G34" i="27"/>
  <c r="G26" i="27"/>
  <c r="G28" i="27"/>
  <c r="G27" i="27"/>
  <c r="G24" i="27"/>
  <c r="G25" i="27"/>
  <c r="F17" i="1" l="1"/>
  <c r="B10" i="1"/>
  <c r="B2" i="4"/>
  <c r="B4" i="4"/>
  <c r="B16" i="24"/>
  <c r="B14" i="24"/>
  <c r="B10" i="24"/>
  <c r="G12" i="1"/>
  <c r="B24" i="9"/>
  <c r="B22" i="15"/>
  <c r="F17" i="25"/>
  <c r="A25" i="26"/>
  <c r="F73" i="25"/>
  <c r="C73" i="25"/>
  <c r="C67" i="25"/>
  <c r="C44" i="26" s="1"/>
  <c r="C65" i="25"/>
  <c r="C43" i="26" s="1"/>
  <c r="F63" i="25"/>
  <c r="F42" i="26" s="1"/>
  <c r="C63" i="25"/>
  <c r="C42" i="26" s="1"/>
  <c r="F61" i="25"/>
  <c r="F41" i="26" s="1"/>
  <c r="C61" i="25"/>
  <c r="C41" i="26" s="1"/>
  <c r="F59" i="25"/>
  <c r="F40" i="26" s="1"/>
  <c r="C59" i="25"/>
  <c r="C40" i="26" s="1"/>
  <c r="F57" i="25"/>
  <c r="F39" i="26" s="1"/>
  <c r="C57" i="25"/>
  <c r="C39" i="26" s="1"/>
  <c r="C53" i="25"/>
  <c r="F51" i="25"/>
  <c r="C51" i="25"/>
  <c r="F49" i="25"/>
  <c r="C49" i="25"/>
  <c r="F47" i="25"/>
  <c r="C47" i="25"/>
  <c r="F45" i="25"/>
  <c r="C45" i="25"/>
  <c r="F43" i="25"/>
  <c r="C43" i="25"/>
  <c r="F32" i="25"/>
  <c r="F37" i="26" s="1"/>
  <c r="C32" i="25"/>
  <c r="C37" i="26" s="1"/>
  <c r="F30" i="25"/>
  <c r="F36" i="26" s="1"/>
  <c r="C30" i="25"/>
  <c r="C36" i="26" s="1"/>
  <c r="C19" i="25"/>
  <c r="C17" i="25"/>
  <c r="F15" i="25"/>
  <c r="C15" i="25"/>
  <c r="F13" i="25"/>
  <c r="C13" i="25"/>
  <c r="F11" i="25"/>
  <c r="C11" i="25"/>
  <c r="D5" i="15" l="1"/>
  <c r="E5" i="15" s="1"/>
  <c r="G35" i="29"/>
  <c r="B19" i="24"/>
  <c r="D10" i="15"/>
  <c r="E10" i="15" s="1"/>
  <c r="D6" i="15"/>
  <c r="E6" i="15" s="1"/>
  <c r="D12" i="15"/>
  <c r="E12" i="15" s="1"/>
  <c r="D8" i="15"/>
  <c r="E8" i="15" s="1"/>
  <c r="D4" i="15"/>
  <c r="E4" i="15" s="1"/>
  <c r="D11" i="15"/>
  <c r="E11" i="15" s="1"/>
  <c r="D7" i="15"/>
  <c r="E7" i="15" s="1"/>
  <c r="D3" i="15"/>
  <c r="E3" i="15" s="1"/>
  <c r="D2" i="15"/>
  <c r="E2" i="15" s="1"/>
  <c r="D9" i="15"/>
  <c r="E9" i="15" s="1"/>
  <c r="E13" i="15" l="1"/>
  <c r="E40" i="1"/>
  <c r="B7" i="24"/>
  <c r="B18" i="24"/>
  <c r="G14" i="1" l="1"/>
  <c r="B12" i="1"/>
  <c r="A24" i="9" l="1"/>
  <c r="B20" i="9"/>
  <c r="B19" i="9"/>
  <c r="B18" i="9"/>
  <c r="B15" i="9"/>
  <c r="B14" i="9"/>
  <c r="B22" i="24" l="1"/>
  <c r="A28" i="24" s="1"/>
  <c r="C21" i="24"/>
  <c r="D13" i="15" l="1"/>
  <c r="E37" i="1"/>
  <c r="E21" i="24" l="1"/>
  <c r="D32" i="9"/>
  <c r="A16" i="9"/>
  <c r="B16" i="9"/>
  <c r="E2" i="9" l="1"/>
  <c r="A38" i="1"/>
  <c r="M12" i="1" l="1"/>
  <c r="G35" i="27" l="1"/>
  <c r="E32" i="9"/>
  <c r="E24" i="9"/>
  <c r="E31" i="9" s="1"/>
  <c r="E3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 Maartens</author>
  </authors>
  <commentList>
    <comment ref="C8" authorId="0" shapeId="0" xr:uid="{00000000-0006-0000-0600-000001000000}">
      <text>
        <r>
          <rPr>
            <b/>
            <sz val="8"/>
            <color indexed="81"/>
            <rFont val="Tahoma"/>
            <family val="2"/>
          </rPr>
          <t>Johan Maartens:</t>
        </r>
        <r>
          <rPr>
            <sz val="8"/>
            <color indexed="81"/>
            <rFont val="Tahoma"/>
            <family val="2"/>
          </rPr>
          <t xml:space="preserve">
Normally 3 years</t>
        </r>
      </text>
    </comment>
  </commentList>
</comments>
</file>

<file path=xl/sharedStrings.xml><?xml version="1.0" encoding="utf-8"?>
<sst xmlns="http://schemas.openxmlformats.org/spreadsheetml/2006/main" count="648" uniqueCount="406">
  <si>
    <t>The activity should meet an educational and developmental need and provide an effective learning experience for the participants</t>
  </si>
  <si>
    <t>The participants or group of participants must be specified (e.g. professional engineers, professional technologists, professional certificated engineers, professional technicians, registered technicians or a specified category, e.g. registered lift inspectors) and where appropriate, the discipline should also be specified.</t>
  </si>
  <si>
    <t>The depth and breadth of the subject matter covered must be appropriate with sufficient time for discussion.</t>
  </si>
  <si>
    <t>The subject covered should provide a balanced view and should not be unduly promotional</t>
  </si>
  <si>
    <t>The presenters should have proven practical and academic experience and be good communicators</t>
  </si>
  <si>
    <t>Score</t>
  </si>
  <si>
    <t>1 (Disagree)</t>
  </si>
  <si>
    <t>3
(Agree)</t>
  </si>
  <si>
    <t>The activity served to maintain or enhance my knowledge, skills and competence</t>
  </si>
  <si>
    <t>The activity met an educational and developmental need and provided an effective learning experience</t>
  </si>
  <si>
    <t>The depth and breadth of the subject matter covered was appropriate with sufficient time for discussion.</t>
  </si>
  <si>
    <t>The subject covered provided a balanced view and was not unduly promotional</t>
  </si>
  <si>
    <t>5
(Strongly Agree)</t>
  </si>
  <si>
    <t xml:space="preserve">Activity: </t>
  </si>
  <si>
    <t>Date:</t>
  </si>
  <si>
    <t xml:space="preserve">Presenter: </t>
  </si>
  <si>
    <t>The presenter is able to communicate the contents of the course effectively and accurately</t>
  </si>
  <si>
    <t>The presenter has practical and academic experience which comes out in the presentation</t>
  </si>
  <si>
    <t xml:space="preserve">Venue: </t>
  </si>
  <si>
    <t>Comments:</t>
  </si>
  <si>
    <t>TOTAL SCORE</t>
  </si>
  <si>
    <t>COMMENTS</t>
  </si>
  <si>
    <t>Evaluation Items</t>
  </si>
  <si>
    <t>Seminar</t>
  </si>
  <si>
    <t xml:space="preserve">CPD Points allocated: </t>
  </si>
  <si>
    <t>The venue was conducive to a very pleasant learning experience</t>
  </si>
  <si>
    <t>Evaluator</t>
  </si>
  <si>
    <t>Fax:</t>
  </si>
  <si>
    <t>E-Mail:</t>
  </si>
  <si>
    <t xml:space="preserve">Date: </t>
  </si>
  <si>
    <t>Validation Nr.:</t>
  </si>
  <si>
    <t xml:space="preserve">Tel: </t>
  </si>
  <si>
    <t>Rules:</t>
  </si>
  <si>
    <r>
      <t xml:space="preserve">1. </t>
    </r>
    <r>
      <rPr>
        <sz val="10"/>
        <color indexed="12"/>
        <rFont val="Arial"/>
        <family val="2"/>
      </rPr>
      <t>A copy of the evaluation has been sent through to ECSA for registration</t>
    </r>
  </si>
  <si>
    <r>
      <t xml:space="preserve">2. </t>
    </r>
    <r>
      <rPr>
        <sz val="10"/>
        <color indexed="12"/>
        <rFont val="Arial"/>
        <family val="2"/>
      </rPr>
      <t>This evaluation is valid for three years after which the evaluation will have to be repeated.</t>
    </r>
  </si>
  <si>
    <r>
      <t xml:space="preserve">3. </t>
    </r>
    <r>
      <rPr>
        <sz val="10"/>
        <color indexed="12"/>
        <rFont val="Arial"/>
        <family val="2"/>
      </rPr>
      <t>Should the training material or the duration change, we need to re-assess the course for CPD points</t>
    </r>
  </si>
  <si>
    <r>
      <t xml:space="preserve">4. </t>
    </r>
    <r>
      <rPr>
        <sz val="10"/>
        <color indexed="12"/>
        <rFont val="Arial"/>
        <family val="2"/>
      </rPr>
      <t>Should the feedback from attendees indicate any issues, it will be taken up with the Course Owner. SAIMC then reserves the right to attend a course for evaluation purposes. The cost of the travel and accommodation will be carried by the SAIMC, but the cost of the training and training material will be for the Course Owner's account. After the course the delegate from the SAIMC will meet with the Course Owner and agree on remediation steps. In case an agreement cannot be reached, the CPD points will be cancelled and ECSA informed accordingly.</t>
    </r>
  </si>
  <si>
    <t xml:space="preserve">Course Duration: </t>
  </si>
  <si>
    <t>Date</t>
  </si>
  <si>
    <t>TOTAL</t>
  </si>
  <si>
    <t>Score
(0 to 5)</t>
  </si>
  <si>
    <t>ATTENTION :</t>
  </si>
  <si>
    <t>COMPANY :</t>
  </si>
  <si>
    <t>VAT REGISTRATION NO.</t>
  </si>
  <si>
    <t>Description</t>
  </si>
  <si>
    <t>PLEASE TAKE NOTE OF THE FOLLOWING:</t>
  </si>
  <si>
    <t>BANK DETAILS:</t>
  </si>
  <si>
    <t>NAME</t>
  </si>
  <si>
    <t>BRANCH</t>
  </si>
  <si>
    <t>BRANCH CODE</t>
  </si>
  <si>
    <t>ACCOUNT NO</t>
  </si>
  <si>
    <t>CUSTOMER</t>
  </si>
  <si>
    <t>SAIMC</t>
  </si>
  <si>
    <t>Tel: 086 107 2462 (08610SAIMC)</t>
  </si>
  <si>
    <t>Fax: 086 616 0141</t>
  </si>
  <si>
    <t>INVOICE</t>
  </si>
  <si>
    <t>E-MAIL:</t>
  </si>
  <si>
    <t>Unit Price</t>
  </si>
  <si>
    <t>:  Nedbank</t>
  </si>
  <si>
    <t xml:space="preserve">:  Business West Rand </t>
  </si>
  <si>
    <t>:  128605</t>
  </si>
  <si>
    <t>:  128 6033 640</t>
  </si>
  <si>
    <t>Signed</t>
  </si>
  <si>
    <t>Sub Total</t>
  </si>
  <si>
    <t>Address</t>
  </si>
  <si>
    <t xml:space="preserve">Contact: </t>
  </si>
  <si>
    <t xml:space="preserve">TEL: </t>
  </si>
  <si>
    <t xml:space="preserve">FAX: </t>
  </si>
  <si>
    <t>EVALUATOR</t>
  </si>
  <si>
    <t>* We require full payment prior to course registration with ECSA</t>
  </si>
  <si>
    <t>* This amount can be deposited directly into our bank account</t>
  </si>
  <si>
    <t>Company</t>
  </si>
  <si>
    <t>FEES</t>
  </si>
  <si>
    <t>PO Box 11075</t>
  </si>
  <si>
    <t>VORNA VALLEY</t>
  </si>
  <si>
    <t>Midrand</t>
  </si>
  <si>
    <t>Mobile: +27 82 373 2741</t>
  </si>
  <si>
    <t xml:space="preserve">Invoice Date: </t>
  </si>
  <si>
    <t>Validation Number</t>
  </si>
  <si>
    <t>Conferences</t>
  </si>
  <si>
    <t>Colloquiums</t>
  </si>
  <si>
    <t>Congresses</t>
  </si>
  <si>
    <t>Large Group Workshops</t>
  </si>
  <si>
    <t xml:space="preserve">Membership: </t>
  </si>
  <si>
    <t xml:space="preserve">Membership Status: </t>
  </si>
  <si>
    <t xml:space="preserve">Validation Period: From </t>
  </si>
  <si>
    <t>To be completed by Course attendants</t>
  </si>
  <si>
    <t>Only complete the blue areas</t>
  </si>
  <si>
    <t>Instructions</t>
  </si>
  <si>
    <t>Member</t>
  </si>
  <si>
    <t>Discount factor</t>
  </si>
  <si>
    <t>Attention:</t>
  </si>
  <si>
    <t>Provider:</t>
  </si>
  <si>
    <t>Validation Date:</t>
  </si>
  <si>
    <t>CPD Points:</t>
  </si>
  <si>
    <t>Reference:</t>
  </si>
  <si>
    <t>Validity Period:</t>
  </si>
  <si>
    <t>Event Name:</t>
  </si>
  <si>
    <t>We thank you for using SAIMC to provide this service and look forward to dealing with you in the future.</t>
  </si>
  <si>
    <t>Sincerely</t>
  </si>
  <si>
    <t>Johan Maartens</t>
  </si>
  <si>
    <t>www.saimc.co.za</t>
  </si>
  <si>
    <t>admin@saimc.co.za</t>
  </si>
  <si>
    <t>Quote</t>
  </si>
  <si>
    <t>Committee Member</t>
  </si>
  <si>
    <t>Streams</t>
  </si>
  <si>
    <t>To:</t>
  </si>
  <si>
    <t>From:</t>
  </si>
  <si>
    <t>Total</t>
  </si>
  <si>
    <t>Course Provider's URL</t>
  </si>
  <si>
    <t xml:space="preserve">Website: </t>
  </si>
  <si>
    <t>SAIMC NPC</t>
  </si>
  <si>
    <t>E-Learning</t>
  </si>
  <si>
    <t>Lectures</t>
  </si>
  <si>
    <t>Refresher Courses</t>
  </si>
  <si>
    <t>Workshop</t>
  </si>
  <si>
    <t>Province:</t>
  </si>
  <si>
    <t>Single</t>
  </si>
  <si>
    <t>Multiple</t>
  </si>
  <si>
    <t>Originator:</t>
  </si>
  <si>
    <t xml:space="preserve">Discipline: </t>
  </si>
  <si>
    <t xml:space="preserve">Sub-Discipline: </t>
  </si>
  <si>
    <t xml:space="preserve">Nature of Activity: </t>
  </si>
  <si>
    <t>Presenter</t>
  </si>
  <si>
    <t>Category</t>
  </si>
  <si>
    <t>Discipline</t>
  </si>
  <si>
    <t>Sub-Discipline</t>
  </si>
  <si>
    <t>Nature of Acivity</t>
  </si>
  <si>
    <t>Instances</t>
  </si>
  <si>
    <t>Engineering</t>
  </si>
  <si>
    <t>Technical</t>
  </si>
  <si>
    <t>Office</t>
  </si>
  <si>
    <t>Computer Skills</t>
  </si>
  <si>
    <t>General Management</t>
  </si>
  <si>
    <t>Project Management</t>
  </si>
  <si>
    <t>Legal</t>
  </si>
  <si>
    <t>Finance</t>
  </si>
  <si>
    <t>Interpersonal Skills</t>
  </si>
  <si>
    <t>Electrical</t>
  </si>
  <si>
    <t>Mechanical</t>
  </si>
  <si>
    <t>Civil</t>
  </si>
  <si>
    <t>Automation</t>
  </si>
  <si>
    <t>Professional Engineer</t>
  </si>
  <si>
    <t>Professional Engineer Technologist</t>
  </si>
  <si>
    <t>Professional Engineer Technician</t>
  </si>
  <si>
    <t>Colloquium</t>
  </si>
  <si>
    <t>Aeronautical</t>
  </si>
  <si>
    <t>Agricultural</t>
  </si>
  <si>
    <t>Chemical</t>
  </si>
  <si>
    <t>Metallurgical</t>
  </si>
  <si>
    <t>Mining</t>
  </si>
  <si>
    <t>Industrial</t>
  </si>
  <si>
    <t>All</t>
  </si>
  <si>
    <t>Mark</t>
  </si>
  <si>
    <t>X</t>
  </si>
  <si>
    <r>
      <t xml:space="preserve">Page </t>
    </r>
    <r>
      <rPr>
        <b/>
        <sz val="11"/>
        <rFont val="Arial"/>
        <family val="2"/>
      </rPr>
      <t>1</t>
    </r>
    <r>
      <rPr>
        <sz val="11"/>
        <rFont val="Arial"/>
        <family val="2"/>
      </rPr>
      <t xml:space="preserve"> of </t>
    </r>
    <r>
      <rPr>
        <b/>
        <sz val="11"/>
        <rFont val="Arial"/>
        <family val="2"/>
      </rPr>
      <t>2</t>
    </r>
  </si>
  <si>
    <t>Form No.:</t>
  </si>
  <si>
    <t>CPD_ECPD3</t>
  </si>
  <si>
    <t>CPD_ECPD7</t>
  </si>
  <si>
    <t>Known As:</t>
  </si>
  <si>
    <t>Phone:</t>
  </si>
  <si>
    <t>Email address:</t>
  </si>
  <si>
    <t>VAT Number:</t>
  </si>
  <si>
    <t>Physical Address:</t>
  </si>
  <si>
    <t>Country</t>
  </si>
  <si>
    <t>Province</t>
  </si>
  <si>
    <t>City</t>
  </si>
  <si>
    <t>Address 1</t>
  </si>
  <si>
    <t>Address 2</t>
  </si>
  <si>
    <t>Address 3</t>
  </si>
  <si>
    <t>Zip/Postal Code</t>
  </si>
  <si>
    <t>Position held:</t>
  </si>
  <si>
    <t>Phone Number:</t>
  </si>
  <si>
    <t xml:space="preserve">Title (Prof/Dr/Mr/Ms): </t>
  </si>
  <si>
    <t xml:space="preserve">Full Name and Surname: </t>
  </si>
  <si>
    <t>Type</t>
  </si>
  <si>
    <t>Duration</t>
  </si>
  <si>
    <t>(For office use)</t>
  </si>
  <si>
    <t>Where this technology is relevant</t>
  </si>
  <si>
    <t>Description of technology and relevant standards</t>
  </si>
  <si>
    <t>Theory behind the technology</t>
  </si>
  <si>
    <t>Examples of implementation</t>
  </si>
  <si>
    <t>Commercial viability in comparison with competing technologies (not competing companies)</t>
  </si>
  <si>
    <t>Other</t>
  </si>
  <si>
    <t>CPD Points</t>
  </si>
  <si>
    <t>1. You may use the following text to publish the Validation in marketing and other material:</t>
  </si>
  <si>
    <t>2. You need to issue attendees with a certificate indicating the Reference number above.</t>
  </si>
  <si>
    <t>To ensure that CPD activities could be verified by ECSA as well as the SAIMC, the following rules have been introduced:</t>
  </si>
  <si>
    <t>3. You need to keep an attendance register. (You may forward this to the SAIMC for safekeeping).</t>
  </si>
  <si>
    <t>1. Provider applying for Activity Approval in terms of ECSA’s CPD Policy:</t>
  </si>
  <si>
    <t>Known as …. (if applicable)</t>
  </si>
  <si>
    <t>Name of Provider/Body:</t>
  </si>
  <si>
    <t xml:space="preserve">Email address: </t>
  </si>
  <si>
    <t>2. Person Who Actually Is Responsible On Behalf Of The Applying Body</t>
  </si>
  <si>
    <t>Activity offered:</t>
  </si>
  <si>
    <t>Details of Activity</t>
  </si>
  <si>
    <t>Title:</t>
  </si>
  <si>
    <t>City:</t>
  </si>
  <si>
    <t>Location:</t>
  </si>
  <si>
    <t>Name of Presenter(s)</t>
  </si>
  <si>
    <t>Is the activity promoting a product?</t>
  </si>
  <si>
    <t xml:space="preserve">Evaluation forms for obtaining feedback from participants for rating of the relevance, quality and effectiveness of the activity, must be attached to this application. </t>
  </si>
  <si>
    <t>Motivation for Activity to be Approved:</t>
  </si>
  <si>
    <t>Signature</t>
  </si>
  <si>
    <t>Professional Engineering Technologist</t>
  </si>
  <si>
    <t>Specified Category</t>
  </si>
  <si>
    <t>Valid from:</t>
  </si>
  <si>
    <t>Valid to:</t>
  </si>
  <si>
    <t xml:space="preserve">VAT Number: </t>
  </si>
  <si>
    <t>No</t>
  </si>
  <si>
    <t>(name of the body) hereby certify that I am fully aware of the statutory requirements of Continuing
Professional Development as described in the ECSA Policy Document and undertake to comply with
the requirements of serving as an approved provider for this activity.</t>
  </si>
  <si>
    <t>Discipline:</t>
  </si>
  <si>
    <t>Template for the Registration of a
Developmental Activity for the 
CPD Programme</t>
  </si>
  <si>
    <r>
      <t xml:space="preserve">Page </t>
    </r>
    <r>
      <rPr>
        <b/>
        <sz val="11"/>
        <rFont val="Arial"/>
        <family val="2"/>
      </rPr>
      <t>2</t>
    </r>
    <r>
      <rPr>
        <sz val="11"/>
        <rFont val="Arial"/>
        <family val="2"/>
      </rPr>
      <t xml:space="preserve"> of </t>
    </r>
    <r>
      <rPr>
        <b/>
        <sz val="11"/>
        <rFont val="Arial"/>
        <family val="2"/>
      </rPr>
      <t>2</t>
    </r>
  </si>
  <si>
    <t>4. You need to do a satisfaction survey after the event. Forward the results to the SAIMC at admin@saimc.co.za.</t>
  </si>
  <si>
    <t>Seminars</t>
  </si>
  <si>
    <t>Workshops</t>
  </si>
  <si>
    <t>_</t>
  </si>
  <si>
    <t>Duration of Activity (hours):</t>
  </si>
  <si>
    <t xml:space="preserve">To: </t>
  </si>
  <si>
    <t xml:space="preserve">Evaluator Tel: </t>
  </si>
  <si>
    <t xml:space="preserve">Evaluator ECSA Number: </t>
  </si>
  <si>
    <t xml:space="preserve">Evaluator E-Mail: </t>
  </si>
  <si>
    <t xml:space="preserve">Evaluator: </t>
  </si>
  <si>
    <t xml:space="preserve">Evaluation Date: </t>
  </si>
  <si>
    <t>(Date)</t>
  </si>
  <si>
    <t>Hours</t>
  </si>
  <si>
    <t>EXCO Member</t>
  </si>
  <si>
    <t>SAIMC Director and CEO</t>
  </si>
  <si>
    <r>
      <rPr>
        <b/>
        <sz val="10"/>
        <rFont val="Arial"/>
        <family val="2"/>
      </rPr>
      <t xml:space="preserve">Rev No: </t>
    </r>
    <r>
      <rPr>
        <sz val="10"/>
        <rFont val="Arial"/>
        <family val="2"/>
      </rPr>
      <t>04</t>
    </r>
  </si>
  <si>
    <r>
      <rPr>
        <b/>
        <sz val="9"/>
        <rFont val="Arial"/>
        <family val="2"/>
      </rPr>
      <t>Effective Date:</t>
    </r>
    <r>
      <rPr>
        <sz val="9"/>
        <rFont val="Arial"/>
        <family val="2"/>
      </rPr>
      <t xml:space="preserve">
22 January 2020</t>
    </r>
  </si>
  <si>
    <t>Completion of the sections marked with an asterisk (*) is compulsory.</t>
  </si>
  <si>
    <r>
      <t>Validation Body:</t>
    </r>
    <r>
      <rPr>
        <sz val="11"/>
        <color rgb="FFFF0000"/>
        <rFont val="Arial"/>
        <family val="2"/>
      </rPr>
      <t>*</t>
    </r>
  </si>
  <si>
    <r>
      <t>Course Category:</t>
    </r>
    <r>
      <rPr>
        <sz val="11"/>
        <color rgb="FFFF0000"/>
        <rFont val="Arial"/>
        <family val="2"/>
      </rPr>
      <t>*</t>
    </r>
  </si>
  <si>
    <r>
      <t>Title:</t>
    </r>
    <r>
      <rPr>
        <sz val="11"/>
        <color rgb="FFFF0000"/>
        <rFont val="Arial"/>
        <family val="2"/>
      </rPr>
      <t>*</t>
    </r>
  </si>
  <si>
    <r>
      <t>Notional Hours:</t>
    </r>
    <r>
      <rPr>
        <sz val="11"/>
        <color rgb="FFFF0000"/>
        <rFont val="Arial"/>
        <family val="2"/>
      </rPr>
      <t>*</t>
    </r>
  </si>
  <si>
    <r>
      <rPr>
        <b/>
        <sz val="10"/>
        <rFont val="Arial"/>
        <family val="2"/>
      </rPr>
      <t>Rev No:</t>
    </r>
    <r>
      <rPr>
        <sz val="10"/>
        <rFont val="Arial"/>
        <family val="2"/>
      </rPr>
      <t xml:space="preserve"> 04</t>
    </r>
  </si>
  <si>
    <t>(Only for use by an ECSA Licensing Body</t>
  </si>
  <si>
    <t>(Only for use by an ECSA Licensing Body)</t>
  </si>
  <si>
    <t>Other (specify)</t>
  </si>
  <si>
    <r>
      <t>Instances:</t>
    </r>
    <r>
      <rPr>
        <sz val="11"/>
        <color rgb="FFFF0000"/>
        <rFont val="Arial"/>
        <family val="2"/>
      </rPr>
      <t>*</t>
    </r>
  </si>
  <si>
    <t>…................................................SAIMC NPC….................................................. (name of the body) hereby</t>
  </si>
  <si>
    <t>declare that the activity as stipulated on page 1 of this document has met all the requirements for validation
as set out by the Rules on CPD (Board notice 86 of 2017) and the Standard (ECPD-01-Std).</t>
  </si>
  <si>
    <t>CONTROLLED DISCLOSURE</t>
  </si>
  <si>
    <r>
      <t>Website:</t>
    </r>
    <r>
      <rPr>
        <sz val="11"/>
        <color rgb="FFFF0000"/>
        <rFont val="Arial"/>
        <family val="2"/>
      </rPr>
      <t>*</t>
    </r>
  </si>
  <si>
    <r>
      <t>Email address:</t>
    </r>
    <r>
      <rPr>
        <sz val="11"/>
        <color rgb="FFFF0000"/>
        <rFont val="Arial"/>
        <family val="2"/>
      </rPr>
      <t>*</t>
    </r>
  </si>
  <si>
    <r>
      <t>Title (Prof/Dr/Mr/Ms):</t>
    </r>
    <r>
      <rPr>
        <sz val="11"/>
        <color rgb="FFFF0000"/>
        <rFont val="Arial"/>
        <family val="2"/>
      </rPr>
      <t>*</t>
    </r>
  </si>
  <si>
    <r>
      <t>Phone Number:</t>
    </r>
    <r>
      <rPr>
        <sz val="11"/>
        <color rgb="FFFF0000"/>
        <rFont val="Arial"/>
        <family val="2"/>
      </rPr>
      <t>*</t>
    </r>
  </si>
  <si>
    <t>Professional Engineering Technician</t>
  </si>
  <si>
    <t>Obtained from ECPD7</t>
  </si>
  <si>
    <t>Re-registration</t>
  </si>
  <si>
    <t>Question</t>
  </si>
  <si>
    <t>Yes</t>
  </si>
  <si>
    <t>Assessment Fees</t>
  </si>
  <si>
    <t>Admin fee</t>
  </si>
  <si>
    <t>per course</t>
  </si>
  <si>
    <t>Assessment fee</t>
  </si>
  <si>
    <t>per hour</t>
  </si>
  <si>
    <t>Duration (Nominal hours)</t>
  </si>
  <si>
    <t>Assessor fees</t>
  </si>
  <si>
    <t xml:space="preserve">MEMBERSHIP: </t>
  </si>
  <si>
    <t>Cost</t>
  </si>
  <si>
    <t>In order to evaluate the training course, we require the following documents:
1.  Advertisement 
2.  CV of presenter(s)
3.  Course material (we need to judge the contents so if you provide a PowerPoint presentation, we will also require the course notes)</t>
  </si>
  <si>
    <t>Duration in hrs (Single Stream)</t>
  </si>
  <si>
    <t>Courses</t>
  </si>
  <si>
    <t>Executive Discount</t>
  </si>
  <si>
    <t>Customer</t>
  </si>
  <si>
    <r>
      <t xml:space="preserve">Province: </t>
    </r>
    <r>
      <rPr>
        <sz val="11"/>
        <color rgb="FFFF0000"/>
        <rFont val="Arial"/>
        <family val="2"/>
      </rPr>
      <t>*</t>
    </r>
  </si>
  <si>
    <r>
      <t xml:space="preserve">Location: </t>
    </r>
    <r>
      <rPr>
        <sz val="11"/>
        <color rgb="FFFF0000"/>
        <rFont val="Arial"/>
        <family val="2"/>
      </rPr>
      <t>*</t>
    </r>
  </si>
  <si>
    <r>
      <t xml:space="preserve">City: </t>
    </r>
    <r>
      <rPr>
        <sz val="11"/>
        <color rgb="FFFF0000"/>
        <rFont val="Arial"/>
        <family val="2"/>
      </rPr>
      <t>*</t>
    </r>
  </si>
  <si>
    <r>
      <t xml:space="preserve">Presenter(s) Name: </t>
    </r>
    <r>
      <rPr>
        <sz val="11"/>
        <color rgb="FFFF0000"/>
        <rFont val="Arial"/>
        <family val="2"/>
      </rPr>
      <t>*</t>
    </r>
  </si>
  <si>
    <r>
      <t xml:space="preserve">Category </t>
    </r>
    <r>
      <rPr>
        <sz val="11"/>
        <color rgb="FFFF0000"/>
        <rFont val="Arial"/>
        <family val="2"/>
      </rPr>
      <t>*</t>
    </r>
  </si>
  <si>
    <t>Validation Number:</t>
  </si>
  <si>
    <t>Credits:</t>
  </si>
  <si>
    <t>Validation Period:</t>
  </si>
  <si>
    <r>
      <t xml:space="preserve">Description: </t>
    </r>
    <r>
      <rPr>
        <sz val="11"/>
        <color rgb="FFFF0000"/>
        <rFont val="Arial"/>
        <family val="2"/>
      </rPr>
      <t>*</t>
    </r>
  </si>
  <si>
    <t>Presentation Title:</t>
  </si>
  <si>
    <t>Initials and Last Name</t>
  </si>
  <si>
    <t>SAIMC Nr / ID Number</t>
  </si>
  <si>
    <t>Telephone</t>
  </si>
  <si>
    <t>E-Mail Address</t>
  </si>
  <si>
    <t>ATTENDANCE REGISTER</t>
  </si>
  <si>
    <t>CPD Nr:</t>
  </si>
  <si>
    <t xml:space="preserve">The SAIMC NPC is a Voluntary Association of the Engineering Council of South Africa and are bound by its rules and Code of Conduct. </t>
  </si>
  <si>
    <t>By accepting the SAIMC CPD number provided, you commit to:</t>
  </si>
  <si>
    <t>Ensuring that the contect as assessed by the SAIMC will not be changed in any material way that could impact the assessment of the course.</t>
  </si>
  <si>
    <t>Provide the attendees with a certificate containing the CPD number of the course provided by the SAIMC.</t>
  </si>
  <si>
    <t>Provide certificate</t>
  </si>
  <si>
    <t>Complaints</t>
  </si>
  <si>
    <t>Inform the attendees that should they have any questions, complaints or recommendations relating to the value of the course in terms of the CPD points assigned, they need to contact the SAIMC at admin@saimc.co.za</t>
  </si>
  <si>
    <t>Attendance List</t>
  </si>
  <si>
    <t>No Changes</t>
  </si>
  <si>
    <t>Keep an attendance list of all attendees. It is preferred that you send a copy of the attendance list to admin@saimc.co.za</t>
  </si>
  <si>
    <t>Testing</t>
  </si>
  <si>
    <t>Material Review</t>
  </si>
  <si>
    <t>Agreed and Signed</t>
  </si>
  <si>
    <t>Ensuring that the lecturer(s) specified in this application provided to  the SAIMC will not be changed. Keep in mind that any changes needs to be registreed with ECSA before the event can continue with the certified CPD points.</t>
  </si>
  <si>
    <t>The Venue(s)</t>
  </si>
  <si>
    <t>YES / NO</t>
  </si>
  <si>
    <t>Certifiy that the venue(s) will be condusive to a healthy learning experience.</t>
  </si>
  <si>
    <t>Provide the SAIMC with the CV(s) of the presenter(s)</t>
  </si>
  <si>
    <t>Checklist</t>
  </si>
  <si>
    <t>Should there be valid complaints about the material presented or the venue, the SAIMC has the right to discuss the concerns with the Service Provider in order to eliminate any shortcomings. Should an agreement not be reached, the validity of any further presentations of the course will be terminated with immediate effect.</t>
  </si>
  <si>
    <t>Multiple choice questions provided to the SAIMC</t>
  </si>
  <si>
    <t>Effective Date:
27 July 2021</t>
  </si>
  <si>
    <t>CPD Service Provider
Application Form</t>
  </si>
  <si>
    <t>1.  Organization Details</t>
  </si>
  <si>
    <r>
      <t>Name of Organization:</t>
    </r>
    <r>
      <rPr>
        <sz val="11"/>
        <color rgb="FFFF0000"/>
        <rFont val="Arial"/>
        <family val="2"/>
      </rPr>
      <t>*</t>
    </r>
  </si>
  <si>
    <t>Physical Address: *</t>
  </si>
  <si>
    <r>
      <t>Zip/Postal Code:</t>
    </r>
    <r>
      <rPr>
        <sz val="11"/>
        <color rgb="FFFF0000"/>
        <rFont val="Arial"/>
        <family val="2"/>
      </rPr>
      <t>*</t>
    </r>
  </si>
  <si>
    <t>2. Person who is applying for verification on behalf of the organization:</t>
  </si>
  <si>
    <r>
      <t>Surname and Initials:</t>
    </r>
    <r>
      <rPr>
        <sz val="11"/>
        <color rgb="FFFF0000"/>
        <rFont val="Arial"/>
        <family val="2"/>
      </rPr>
      <t>*</t>
    </r>
  </si>
  <si>
    <r>
      <t>Position Held:</t>
    </r>
    <r>
      <rPr>
        <sz val="11"/>
        <color rgb="FFFF0000"/>
        <rFont val="Arial"/>
        <family val="2"/>
      </rPr>
      <t>*</t>
    </r>
  </si>
  <si>
    <r>
      <t>Email Address:</t>
    </r>
    <r>
      <rPr>
        <sz val="11"/>
        <color rgb="FFFF0000"/>
        <rFont val="Arial"/>
        <family val="2"/>
      </rPr>
      <t>*</t>
    </r>
  </si>
  <si>
    <r>
      <t>Identification Number:</t>
    </r>
    <r>
      <rPr>
        <sz val="11"/>
        <color rgb="FFFF0000"/>
        <rFont val="Arial"/>
        <family val="2"/>
      </rPr>
      <t>*</t>
    </r>
  </si>
  <si>
    <t>1) Valid certified company registration certificate</t>
  </si>
  <si>
    <t>Yes / No</t>
  </si>
  <si>
    <t>2) Company profile</t>
  </si>
  <si>
    <r>
      <t xml:space="preserve">REQUIREMENTS THAT NEEDS TO BE FULFILLED WHEN APPLYING FOR VERIFICATION: </t>
    </r>
    <r>
      <rPr>
        <b/>
        <sz val="10"/>
        <color rgb="FFFF0000"/>
        <rFont val="Arial"/>
        <family val="2"/>
      </rPr>
      <t>CHECKLIST</t>
    </r>
  </si>
  <si>
    <t>4) Valid tax clearance certificate (good standing with SARS or equivalent).</t>
  </si>
  <si>
    <t>5) Processes for certifying activities and participant attendance confirmation</t>
  </si>
  <si>
    <t>6) Agreements in place (e.g. for venue, presenters, coordinators) – if services are to be outsourced,
    supporting documents must be provided with detailed information</t>
  </si>
  <si>
    <t>7) Contingency plans in place if certain services are outsourced to ensure that registered persons
    receive the purchased CPD Activities.</t>
  </si>
  <si>
    <t>8) Refund policy in place</t>
  </si>
  <si>
    <t>9) Evidence of a Comprehensive Quality Management System (refer to section 10.2 of the STA)</t>
  </si>
  <si>
    <t>10) Evidence of being an ECSA CPD Licensed Body in good standing</t>
  </si>
  <si>
    <t>Form (ECPD7) must be submitted together with the supporting documents identified in the above checklist</t>
  </si>
  <si>
    <t>Page 2 of 2</t>
  </si>
  <si>
    <r>
      <t xml:space="preserve">Page </t>
    </r>
    <r>
      <rPr>
        <b/>
        <sz val="11"/>
        <rFont val="Arial"/>
        <family val="2"/>
      </rPr>
      <t>1</t>
    </r>
    <r>
      <rPr>
        <sz val="11"/>
        <rFont val="Arial"/>
        <family val="2"/>
      </rPr>
      <t xml:space="preserve"> of 3</t>
    </r>
  </si>
  <si>
    <t>Page 3 of 3</t>
  </si>
  <si>
    <t>3. Person who is acting as the administrator on behalf of the organization:</t>
  </si>
  <si>
    <t>Rules: Continuing Professional Development and Renewal of Registration (Board notice 86 of 2017) and</t>
  </si>
  <si>
    <t>Section 10 of the Standard for Continuing Professional Development (ECPD-01-STA)</t>
  </si>
  <si>
    <t>I enclose the required information/documentation in substantiation of the application and confirm that the</t>
  </si>
  <si>
    <t>information/documentation, to the best of my knowledge, is accurate and complete</t>
  </si>
  <si>
    <t>Signed on the ________________ day of _______________________________________ (month &amp; year)</t>
  </si>
  <si>
    <t>__________________________________________</t>
  </si>
  <si>
    <t>CPD_ECPD3a</t>
  </si>
  <si>
    <t>1.  Presenter Details (1 form per presenter)</t>
  </si>
  <si>
    <r>
      <t xml:space="preserve">Phone Number: </t>
    </r>
    <r>
      <rPr>
        <sz val="11"/>
        <color rgb="FFFF0000"/>
        <rFont val="Arial"/>
        <family val="2"/>
      </rPr>
      <t>*</t>
    </r>
  </si>
  <si>
    <r>
      <t xml:space="preserve">Title: </t>
    </r>
    <r>
      <rPr>
        <sz val="11"/>
        <color rgb="FFFF0000"/>
        <rFont val="Arial"/>
        <family val="2"/>
      </rPr>
      <t>*</t>
    </r>
  </si>
  <si>
    <r>
      <t xml:space="preserve">Name of Presenter: </t>
    </r>
    <r>
      <rPr>
        <sz val="11"/>
        <color rgb="FFFF0000"/>
        <rFont val="Arial"/>
        <family val="2"/>
      </rPr>
      <t>*</t>
    </r>
  </si>
  <si>
    <r>
      <t>E-Mail Address:</t>
    </r>
    <r>
      <rPr>
        <sz val="11"/>
        <color rgb="FFFF0000"/>
        <rFont val="Arial"/>
        <family val="2"/>
      </rPr>
      <t>*</t>
    </r>
  </si>
  <si>
    <r>
      <t>CV (Educational Achievements:</t>
    </r>
    <r>
      <rPr>
        <sz val="11"/>
        <color rgb="FFFF0000"/>
        <rFont val="Arial"/>
        <family val="2"/>
      </rPr>
      <t>*</t>
    </r>
  </si>
  <si>
    <r>
      <t xml:space="preserve">CV (Experience): </t>
    </r>
    <r>
      <rPr>
        <sz val="11"/>
        <color rgb="FFFF0000"/>
        <rFont val="Arial"/>
        <family val="2"/>
      </rPr>
      <t>*</t>
    </r>
  </si>
  <si>
    <t>Signature of Presenter</t>
  </si>
  <si>
    <r>
      <t xml:space="preserve">Page </t>
    </r>
    <r>
      <rPr>
        <b/>
        <sz val="11"/>
        <rFont val="Arial"/>
        <family val="2"/>
      </rPr>
      <t>1</t>
    </r>
    <r>
      <rPr>
        <sz val="11"/>
        <rFont val="Arial"/>
        <family val="2"/>
      </rPr>
      <t xml:space="preserve"> of 1</t>
    </r>
  </si>
  <si>
    <t>Mechatronics</t>
  </si>
  <si>
    <t>Enterpise Integration Practitioner</t>
  </si>
  <si>
    <t>Mechatronics and Enterprise Integration Practitioner</t>
  </si>
  <si>
    <t>Admin Fee</t>
  </si>
  <si>
    <t>Assessment Fee</t>
  </si>
  <si>
    <t>3) Scope of CPD Developmental Activities (registration category, discipline, area of specialisation 
    and type of programme) - REFER to attachment below</t>
  </si>
  <si>
    <t>ATTACHMENT: ADDITIONAL INFORMATION</t>
  </si>
  <si>
    <t>In Progress</t>
  </si>
  <si>
    <t xml:space="preserve">on behalf of the organisation to be recognised as a ECSA CPD Verified Service Provider in terms of the </t>
  </si>
  <si>
    <t>I, __Martin JOHAN Maartens_________________________________________________________ in my capacity as</t>
  </si>
  <si>
    <t>Signed on the _____19th______ day of ___April 2022______________________________ (month &amp; year)</t>
  </si>
  <si>
    <t>_CEO______________________________________________ and authorised representative of the</t>
  </si>
  <si>
    <t>_SAIMC NPC________________________________________________________ hereby apply,</t>
  </si>
  <si>
    <r>
      <rPr>
        <sz val="8"/>
        <rFont val="Arial"/>
        <family val="2"/>
      </rPr>
      <t>It is the responsibility of the user to ensure that the latest version is used. The latest version will be published on ECSA Document Management system.</t>
    </r>
    <r>
      <rPr>
        <sz val="10"/>
        <rFont val="Arial"/>
        <family val="2"/>
      </rPr>
      <t xml:space="preserve">
</t>
    </r>
    <r>
      <rPr>
        <sz val="8"/>
        <rFont val="Arial"/>
        <family val="2"/>
      </rPr>
      <t>QM_TEM_003 Rev 0</t>
    </r>
  </si>
  <si>
    <t>Update Automation professionals on the working of electrical motors for control and automation purposes.</t>
  </si>
  <si>
    <t>By signing this document, I declare that I will be available for the period of the activity: *
(Should I no longer be available, I will immediately update the SAIMC with the information [ECPD 3 as well as this updated page]).</t>
  </si>
  <si>
    <r>
      <rPr>
        <b/>
        <sz val="11"/>
        <rFont val="Arial"/>
        <family val="2"/>
      </rPr>
      <t xml:space="preserve">Change of Presenters: 
</t>
    </r>
    <r>
      <rPr>
        <sz val="11"/>
        <rFont val="Arial"/>
        <family val="2"/>
      </rPr>
      <t>Should the presenter be changed due to unforeseen circumstances, the details of the new presenter must be submitted to ECSA via the SAIMC for review together with the motivation for the change.</t>
    </r>
  </si>
  <si>
    <t xml:space="preserve">PLEASE ATTACH </t>
  </si>
  <si>
    <r>
      <t>Certified Copy of ID Included:</t>
    </r>
    <r>
      <rPr>
        <sz val="11"/>
        <color rgb="FFFF0000"/>
        <rFont val="Arial"/>
        <family val="2"/>
      </rPr>
      <t xml:space="preserve"> *</t>
    </r>
    <r>
      <rPr>
        <sz val="11"/>
        <rFont val="Arial"/>
        <family val="2"/>
      </rPr>
      <t xml:space="preserve"> </t>
    </r>
    <r>
      <rPr>
        <sz val="11"/>
        <color rgb="FFFF0000"/>
        <rFont val="Arial"/>
        <family val="2"/>
      </rPr>
      <t>PLEASE ATTACH</t>
    </r>
  </si>
  <si>
    <t xml:space="preserve">Please complete and return to ina@saimc.co.za </t>
  </si>
  <si>
    <t>It is preffered that the attendees complete a multiple choice questionnaire to test their understanding of the material.</t>
  </si>
  <si>
    <t>These multiple choice questions may be sent to admin@saimc.co.za for loading on the SAIMC website. Attendees could obtain a compluter generated certificate should they pass the test.</t>
  </si>
  <si>
    <t>Herewith please find confirmation of the ECSA CPD Validation of the following course as assessed by the Society for Automation, Instrumentation, Mechatronics and Control, an ECSA recognised voluntary association VA A0010.</t>
  </si>
  <si>
    <t>Regional Member</t>
  </si>
  <si>
    <t>Didactic Member</t>
  </si>
  <si>
    <t>National Member</t>
  </si>
  <si>
    <t>Invoice / Quote</t>
  </si>
  <si>
    <t>Invoice</t>
  </si>
  <si>
    <t>Private Bag X59</t>
  </si>
  <si>
    <t>Halfway House</t>
  </si>
  <si>
    <t>Postnet Suite #002</t>
  </si>
  <si>
    <t>ina@saimc.co.za</t>
  </si>
  <si>
    <t>Nedbank</t>
  </si>
  <si>
    <t>198 765</t>
  </si>
  <si>
    <t>128 6033 640</t>
  </si>
  <si>
    <t>Universal Branch Code:</t>
  </si>
  <si>
    <t>Account Name:</t>
  </si>
  <si>
    <t>BANK:</t>
  </si>
  <si>
    <t>Account Number:</t>
  </si>
  <si>
    <t>Renew Discount</t>
  </si>
  <si>
    <r>
      <rPr>
        <sz val="8"/>
        <rFont val="Arial"/>
        <family val="2"/>
      </rPr>
      <t>It is the responsibility of the user to ensure that the latest version is used. The latest version will be published on ECSA Document Management system.</t>
    </r>
    <r>
      <rPr>
        <sz val="11"/>
        <rFont val="Arial"/>
        <family val="2"/>
      </rPr>
      <t xml:space="preserve">
</t>
    </r>
    <r>
      <rPr>
        <sz val="8"/>
        <rFont val="Arial"/>
        <family val="2"/>
      </rPr>
      <t>QM_TEM_003 Rev 0</t>
    </r>
  </si>
  <si>
    <r>
      <t xml:space="preserve">Page </t>
    </r>
    <r>
      <rPr>
        <b/>
        <sz val="11"/>
        <rFont val="Arial"/>
        <family val="2"/>
      </rPr>
      <t>1</t>
    </r>
    <r>
      <rPr>
        <sz val="11"/>
        <rFont val="Arial"/>
        <family val="2"/>
      </rPr>
      <t xml:space="preserve"> of 2</t>
    </r>
  </si>
  <si>
    <t>CPD_ECPD9</t>
  </si>
  <si>
    <r>
      <rPr>
        <b/>
        <sz val="10"/>
        <rFont val="Arial"/>
        <family val="2"/>
      </rPr>
      <t xml:space="preserve">Rev No: </t>
    </r>
    <r>
      <rPr>
        <sz val="10"/>
        <rFont val="Arial"/>
        <family val="2"/>
      </rPr>
      <t>0</t>
    </r>
  </si>
  <si>
    <t>CPD Service Provider
Verification Notification</t>
  </si>
  <si>
    <r>
      <t>Unique Verification Number:</t>
    </r>
    <r>
      <rPr>
        <sz val="11"/>
        <color rgb="FFFF0000"/>
        <rFont val="Arial"/>
        <family val="2"/>
      </rPr>
      <t>*</t>
    </r>
  </si>
  <si>
    <t>2. Person who applied for verification on behalf of the organization:</t>
  </si>
  <si>
    <r>
      <t xml:space="preserve">CPD Service Provider
Verification Notification
</t>
    </r>
    <r>
      <rPr>
        <i/>
        <sz val="9"/>
        <rFont val="Arial"/>
        <family val="2"/>
      </rPr>
      <t>(Only for use by an ECSA CPD Licensed Body)</t>
    </r>
  </si>
  <si>
    <t>Service Provider Number:</t>
  </si>
  <si>
    <t>________________SAIMC NPC______________________________________ (name of the ECSA</t>
  </si>
  <si>
    <t>I, __Martin JOHAN Maartens_________________________________________________________ on behalf of the</t>
  </si>
  <si>
    <t>CPD Licensed Body) hereby declare that the organisation as stipulated on the first page of this document has met/not met all the requirements for verification as a ECSA CPD Service Provider in terms of the Rules: Continuing Professional Development and Renewal of Registration (Board notice 86 of 2017) and Section 10 of the Standard for Continuing Professional Development (ECPD-01-STA).</t>
  </si>
  <si>
    <r>
      <t xml:space="preserve">I further confirm that the applicant was awarded the status of </t>
    </r>
    <r>
      <rPr>
        <sz val="11"/>
        <color rgb="FFFF0000"/>
        <rFont val="Arial"/>
        <family val="2"/>
      </rPr>
      <t>*</t>
    </r>
  </si>
  <si>
    <t>* Tick appropriate block</t>
  </si>
  <si>
    <t>Verified</t>
  </si>
  <si>
    <t>Verified with specific recommendation*</t>
  </si>
  <si>
    <t>Declined</t>
  </si>
  <si>
    <t>Details of specific recommendations:</t>
  </si>
  <si>
    <t>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</si>
</sst>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yy"/>
    <numFmt numFmtId="165" formatCode="&quot;R&quot;#,##0.00"/>
    <numFmt numFmtId="166" formatCode="[$R-1C09]\ #,##0.00"/>
    <numFmt numFmtId="167" formatCode="[$-409]d/mmm/yy;@"/>
    <numFmt numFmtId="168" formatCode="[$-409]d\-mmm\-yy;@"/>
    <numFmt numFmtId="169" formatCode="yyyy\-mm\-dd;@"/>
  </numFmts>
  <fonts count="59" x14ac:knownFonts="1">
    <font>
      <sz val="10"/>
      <name val="Arial"/>
    </font>
    <font>
      <sz val="10"/>
      <color theme="1"/>
      <name val="Arial"/>
      <family val="2"/>
    </font>
    <font>
      <sz val="10"/>
      <color theme="1"/>
      <name val="Arial"/>
      <family val="2"/>
    </font>
    <font>
      <sz val="8"/>
      <name val="Arial"/>
      <family val="2"/>
    </font>
    <font>
      <b/>
      <sz val="10"/>
      <name val="Arial"/>
      <family val="2"/>
    </font>
    <font>
      <b/>
      <sz val="12"/>
      <name val="Arial"/>
      <family val="2"/>
    </font>
    <font>
      <sz val="12"/>
      <name val="Arial"/>
      <family val="2"/>
    </font>
    <font>
      <sz val="10"/>
      <color indexed="22"/>
      <name val="Arial"/>
      <family val="2"/>
    </font>
    <font>
      <u/>
      <sz val="10"/>
      <color indexed="12"/>
      <name val="Arial"/>
      <family val="2"/>
    </font>
    <font>
      <b/>
      <sz val="10"/>
      <color indexed="12"/>
      <name val="Arial"/>
      <family val="2"/>
    </font>
    <font>
      <sz val="10"/>
      <color indexed="12"/>
      <name val="Arial"/>
      <family val="2"/>
    </font>
    <font>
      <sz val="10"/>
      <name val="Calibri"/>
      <family val="2"/>
    </font>
    <font>
      <b/>
      <sz val="10"/>
      <name val="Calibri"/>
      <family val="2"/>
    </font>
    <font>
      <sz val="11"/>
      <name val="Calibri"/>
      <family val="2"/>
    </font>
    <font>
      <b/>
      <sz val="11"/>
      <name val="Calibri"/>
      <family val="2"/>
    </font>
    <font>
      <b/>
      <u/>
      <sz val="11"/>
      <name val="Calibri"/>
      <family val="2"/>
    </font>
    <font>
      <sz val="10"/>
      <name val="Arial"/>
      <family val="2"/>
    </font>
    <font>
      <sz val="10"/>
      <name val="Arial"/>
      <family val="2"/>
    </font>
    <font>
      <u/>
      <sz val="10"/>
      <color indexed="12"/>
      <name val="Arial"/>
      <family val="2"/>
    </font>
    <font>
      <sz val="8"/>
      <name val="Arial"/>
      <family val="2"/>
    </font>
    <font>
      <b/>
      <sz val="10"/>
      <name val="Arial"/>
      <family val="2"/>
    </font>
    <font>
      <sz val="8"/>
      <color indexed="81"/>
      <name val="Tahoma"/>
      <family val="2"/>
    </font>
    <font>
      <b/>
      <sz val="8"/>
      <color indexed="81"/>
      <name val="Tahoma"/>
      <family val="2"/>
    </font>
    <font>
      <sz val="7"/>
      <name val="Arial"/>
      <family val="2"/>
    </font>
    <font>
      <sz val="11"/>
      <name val="Arial"/>
      <family val="2"/>
    </font>
    <font>
      <sz val="10"/>
      <name val="Calibri"/>
      <family val="2"/>
    </font>
    <font>
      <b/>
      <sz val="11"/>
      <name val="Arial"/>
      <family val="2"/>
    </font>
    <font>
      <i/>
      <sz val="8"/>
      <name val="Arial"/>
      <family val="2"/>
    </font>
    <font>
      <b/>
      <sz val="8"/>
      <name val="Arial"/>
      <family val="2"/>
    </font>
    <font>
      <sz val="9"/>
      <name val="Arial"/>
      <family val="2"/>
    </font>
    <font>
      <b/>
      <sz val="9"/>
      <name val="Arial"/>
      <family val="2"/>
    </font>
    <font>
      <i/>
      <sz val="10"/>
      <name val="Arial"/>
      <family val="2"/>
    </font>
    <font>
      <b/>
      <u/>
      <sz val="10"/>
      <name val="Arial"/>
      <family val="2"/>
    </font>
    <font>
      <b/>
      <sz val="10"/>
      <color theme="0" tint="-0.249977111117893"/>
      <name val="Calibri"/>
      <family val="2"/>
    </font>
    <font>
      <sz val="10"/>
      <color theme="0" tint="-0.249977111117893"/>
      <name val="Arial"/>
      <family val="2"/>
    </font>
    <font>
      <sz val="11"/>
      <color theme="0" tint="-0.34998626667073579"/>
      <name val="Arial"/>
      <family val="2"/>
    </font>
    <font>
      <i/>
      <sz val="10"/>
      <color rgb="FFFF0000"/>
      <name val="Arial"/>
      <family val="2"/>
    </font>
    <font>
      <sz val="11"/>
      <color rgb="FFFF0000"/>
      <name val="Arial"/>
      <family val="2"/>
    </font>
    <font>
      <b/>
      <sz val="11"/>
      <color rgb="FFFF0000"/>
      <name val="Arial"/>
      <family val="2"/>
    </font>
    <font>
      <b/>
      <sz val="10"/>
      <color rgb="FFFF0000"/>
      <name val="Arial"/>
      <family val="2"/>
    </font>
    <font>
      <i/>
      <sz val="10"/>
      <color rgb="FFFF0000"/>
      <name val="Calibri"/>
      <family val="2"/>
    </font>
    <font>
      <b/>
      <sz val="14"/>
      <name val="Arial"/>
      <family val="2"/>
    </font>
    <font>
      <b/>
      <sz val="10"/>
      <color rgb="FF000000"/>
      <name val="Arial"/>
      <family val="2"/>
    </font>
    <font>
      <b/>
      <sz val="11"/>
      <color theme="0"/>
      <name val="Arial"/>
      <family val="2"/>
    </font>
    <font>
      <sz val="10"/>
      <color rgb="FFFF0000"/>
      <name val="Arial"/>
      <family val="2"/>
    </font>
    <font>
      <sz val="11"/>
      <color theme="0"/>
      <name val="Arial"/>
      <family val="2"/>
    </font>
    <font>
      <sz val="10"/>
      <color theme="0" tint="-0.14999847407452621"/>
      <name val="Arial"/>
      <family val="2"/>
    </font>
    <font>
      <sz val="11"/>
      <color theme="0" tint="-0.14999847407452621"/>
      <name val="Arial"/>
      <family val="2"/>
    </font>
    <font>
      <sz val="10"/>
      <color theme="9" tint="-0.249977111117893"/>
      <name val="Arial"/>
      <family val="2"/>
    </font>
    <font>
      <b/>
      <sz val="16"/>
      <name val="Arial"/>
      <family val="2"/>
    </font>
    <font>
      <b/>
      <u/>
      <sz val="12"/>
      <name val="Arial"/>
      <family val="2"/>
    </font>
    <font>
      <sz val="10"/>
      <color theme="0" tint="-0.499984740745262"/>
      <name val="Arial"/>
      <family val="2"/>
    </font>
    <font>
      <sz val="8"/>
      <color rgb="FFFF0000"/>
      <name val="Arial"/>
      <family val="2"/>
    </font>
    <font>
      <b/>
      <sz val="11"/>
      <color rgb="FFFF0000"/>
      <name val="Calibri"/>
      <family val="2"/>
    </font>
    <font>
      <sz val="10"/>
      <color theme="0"/>
      <name val="Arial"/>
      <family val="2"/>
    </font>
    <font>
      <sz val="9"/>
      <color rgb="FFFF0000"/>
      <name val="Arial"/>
      <family val="2"/>
    </font>
    <font>
      <sz val="10"/>
      <name val="Calibri"/>
      <family val="2"/>
      <scheme val="minor"/>
    </font>
    <font>
      <i/>
      <sz val="9"/>
      <name val="Arial"/>
      <family val="2"/>
    </font>
    <font>
      <i/>
      <sz val="11"/>
      <color rgb="FFFF0000"/>
      <name val="Arial"/>
      <family val="2"/>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22"/>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right/>
      <top style="dotted">
        <color auto="1"/>
      </top>
      <bottom/>
      <diagonal/>
    </border>
    <border>
      <left style="thin">
        <color indexed="64"/>
      </left>
      <right style="thin">
        <color indexed="64"/>
      </right>
      <top style="thin">
        <color indexed="64"/>
      </top>
      <bottom style="medium">
        <color indexed="64"/>
      </bottom>
      <diagonal/>
    </border>
    <border>
      <left/>
      <right/>
      <top style="thin">
        <color indexed="64"/>
      </top>
      <bottom style="dotted">
        <color auto="1"/>
      </bottom>
      <diagonal/>
    </border>
    <border>
      <left style="thin">
        <color indexed="64"/>
      </left>
      <right style="medium">
        <color indexed="64"/>
      </right>
      <top/>
      <bottom style="thin">
        <color indexed="64"/>
      </bottom>
      <diagonal/>
    </border>
    <border>
      <left/>
      <right/>
      <top style="medium">
        <color indexed="64"/>
      </top>
      <bottom style="double">
        <color indexed="64"/>
      </bottom>
      <diagonal/>
    </border>
    <border>
      <left style="dotted">
        <color auto="1"/>
      </left>
      <right style="dotted">
        <color auto="1"/>
      </right>
      <top style="dotted">
        <color auto="1"/>
      </top>
      <bottom style="dotted">
        <color auto="1"/>
      </bottom>
      <diagonal/>
    </border>
  </borders>
  <cellStyleXfs count="5">
    <xf numFmtId="0" fontId="0" fillId="0" borderId="0"/>
    <xf numFmtId="0" fontId="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xf numFmtId="0" fontId="16" fillId="0" borderId="0"/>
  </cellStyleXfs>
  <cellXfs count="722">
    <xf numFmtId="0" fontId="0" fillId="0" borderId="0" xfId="0"/>
    <xf numFmtId="0" fontId="4" fillId="0" borderId="1" xfId="0" applyFont="1" applyBorder="1" applyAlignment="1">
      <alignment horizontal="center" vertical="center" wrapText="1"/>
    </xf>
    <xf numFmtId="0" fontId="0" fillId="0" borderId="1" xfId="0" applyBorder="1"/>
    <xf numFmtId="0" fontId="0" fillId="0" borderId="2" xfId="0" applyBorder="1"/>
    <xf numFmtId="0" fontId="4" fillId="0" borderId="0" xfId="0" applyFont="1"/>
    <xf numFmtId="0" fontId="4" fillId="0" borderId="0" xfId="0" applyFont="1" applyAlignment="1">
      <alignment horizontal="right"/>
    </xf>
    <xf numFmtId="0" fontId="0" fillId="0" borderId="0" xfId="0" applyAlignment="1">
      <alignment vertical="center" wrapText="1"/>
    </xf>
    <xf numFmtId="0" fontId="13" fillId="0" borderId="0" xfId="0" applyFont="1"/>
    <xf numFmtId="166" fontId="13" fillId="0" borderId="0" xfId="0" applyNumberFormat="1" applyFont="1" applyAlignment="1">
      <alignment horizontal="center"/>
    </xf>
    <xf numFmtId="0" fontId="14" fillId="0" borderId="0" xfId="0" applyFont="1"/>
    <xf numFmtId="166" fontId="14" fillId="0" borderId="0" xfId="0" applyNumberFormat="1" applyFont="1" applyAlignment="1">
      <alignment horizontal="center"/>
    </xf>
    <xf numFmtId="0" fontId="14" fillId="0" borderId="3" xfId="0" applyFont="1" applyBorder="1" applyAlignment="1">
      <alignment horizontal="center"/>
    </xf>
    <xf numFmtId="166" fontId="14" fillId="0" borderId="3" xfId="0" applyNumberFormat="1" applyFont="1" applyBorder="1" applyAlignment="1">
      <alignment horizontal="center"/>
    </xf>
    <xf numFmtId="166" fontId="13" fillId="0" borderId="4" xfId="0" applyNumberFormat="1" applyFont="1" applyBorder="1" applyAlignment="1">
      <alignment horizontal="center"/>
    </xf>
    <xf numFmtId="0" fontId="15" fillId="0" borderId="0" xfId="0" applyFont="1"/>
    <xf numFmtId="0" fontId="13" fillId="0" borderId="0" xfId="0" applyFont="1" applyAlignment="1">
      <alignment horizontal="left"/>
    </xf>
    <xf numFmtId="0" fontId="13" fillId="0" borderId="5" xfId="0" applyFont="1" applyBorder="1"/>
    <xf numFmtId="0" fontId="13" fillId="0" borderId="6" xfId="0" applyFont="1" applyBorder="1"/>
    <xf numFmtId="0" fontId="13" fillId="0" borderId="11" xfId="0" applyFont="1" applyBorder="1"/>
    <xf numFmtId="166" fontId="14" fillId="0" borderId="1" xfId="0" applyNumberFormat="1" applyFont="1" applyBorder="1" applyAlignment="1">
      <alignment horizontal="center"/>
    </xf>
    <xf numFmtId="166" fontId="13" fillId="0" borderId="11" xfId="0" applyNumberFormat="1" applyFont="1" applyBorder="1" applyAlignment="1">
      <alignment horizontal="center"/>
    </xf>
    <xf numFmtId="166" fontId="13" fillId="0" borderId="12" xfId="0" applyNumberFormat="1" applyFont="1" applyBorder="1" applyAlignment="1">
      <alignment horizontal="center"/>
    </xf>
    <xf numFmtId="166" fontId="14" fillId="0" borderId="4" xfId="0" applyNumberFormat="1" applyFont="1" applyBorder="1" applyAlignment="1">
      <alignment horizontal="center"/>
    </xf>
    <xf numFmtId="166" fontId="14" fillId="0" borderId="13" xfId="0" applyNumberFormat="1" applyFont="1" applyBorder="1" applyAlignment="1">
      <alignment horizontal="center"/>
    </xf>
    <xf numFmtId="166" fontId="14" fillId="0" borderId="14" xfId="0" applyNumberFormat="1" applyFont="1" applyBorder="1" applyAlignment="1">
      <alignment horizontal="center"/>
    </xf>
    <xf numFmtId="0" fontId="13" fillId="0" borderId="4" xfId="0" applyFont="1" applyBorder="1" applyAlignment="1">
      <alignment horizontal="center"/>
    </xf>
    <xf numFmtId="0" fontId="13" fillId="0" borderId="13" xfId="0" applyFont="1" applyBorder="1"/>
    <xf numFmtId="0" fontId="13" fillId="0" borderId="0" xfId="0" quotePrefix="1" applyFont="1" applyAlignment="1">
      <alignment horizontal="left"/>
    </xf>
    <xf numFmtId="0" fontId="0" fillId="0" borderId="0" xfId="0" applyAlignment="1">
      <alignment horizontal="left"/>
    </xf>
    <xf numFmtId="0" fontId="0" fillId="0" borderId="0" xfId="0" applyAlignment="1">
      <alignment horizontal="left" vertical="center"/>
    </xf>
    <xf numFmtId="0" fontId="0" fillId="0" borderId="0" xfId="0" applyAlignment="1" applyProtection="1">
      <alignment horizontal="center" vertical="center"/>
      <protection locked="0"/>
    </xf>
    <xf numFmtId="15" fontId="13" fillId="0" borderId="21" xfId="0" applyNumberFormat="1" applyFont="1" applyBorder="1" applyAlignment="1" applyProtection="1">
      <alignment horizontal="center" vertical="center"/>
      <protection locked="0"/>
    </xf>
    <xf numFmtId="166" fontId="13" fillId="0" borderId="22"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wrapText="1"/>
    </xf>
    <xf numFmtId="0" fontId="11" fillId="0" borderId="0" xfId="0" applyFont="1" applyAlignment="1">
      <alignment horizontal="center"/>
    </xf>
    <xf numFmtId="0" fontId="4" fillId="0" borderId="0" xfId="0" applyFont="1" applyAlignment="1">
      <alignment horizontal="center" vertical="center"/>
    </xf>
    <xf numFmtId="16" fontId="14" fillId="0" borderId="1" xfId="0" applyNumberFormat="1" applyFont="1" applyBorder="1" applyAlignment="1">
      <alignment horizontal="center" vertical="center" wrapText="1"/>
    </xf>
    <xf numFmtId="0" fontId="4" fillId="0" borderId="0" xfId="0" applyFont="1" applyAlignment="1">
      <alignment horizontal="left" vertical="top"/>
    </xf>
    <xf numFmtId="0" fontId="0" fillId="0" borderId="0" xfId="0" applyProtection="1">
      <protection hidden="1"/>
    </xf>
    <xf numFmtId="0" fontId="7" fillId="0" borderId="0" xfId="0" applyFont="1" applyProtection="1">
      <protection hidden="1"/>
    </xf>
    <xf numFmtId="0" fontId="11" fillId="2" borderId="1" xfId="0" applyFont="1" applyFill="1" applyBorder="1" applyAlignment="1" applyProtection="1">
      <alignment horizontal="center" vertical="center"/>
      <protection locked="0"/>
    </xf>
    <xf numFmtId="0" fontId="4" fillId="0" borderId="29" xfId="0" applyFont="1" applyBorder="1"/>
    <xf numFmtId="0" fontId="0" fillId="2" borderId="26" xfId="0" applyFill="1" applyBorder="1"/>
    <xf numFmtId="0" fontId="16" fillId="0" borderId="0" xfId="0" applyFont="1"/>
    <xf numFmtId="0" fontId="2" fillId="0" borderId="0" xfId="0" applyFont="1"/>
    <xf numFmtId="0" fontId="2" fillId="0" borderId="0" xfId="0" applyFont="1" applyAlignment="1">
      <alignment wrapText="1"/>
    </xf>
    <xf numFmtId="0" fontId="1" fillId="0" borderId="0" xfId="0" applyFont="1"/>
    <xf numFmtId="0" fontId="16" fillId="0" borderId="0" xfId="0" applyFont="1" applyProtection="1">
      <protection hidden="1"/>
    </xf>
    <xf numFmtId="166" fontId="14" fillId="0" borderId="48" xfId="0" applyNumberFormat="1" applyFont="1" applyBorder="1" applyAlignment="1">
      <alignment horizontal="center"/>
    </xf>
    <xf numFmtId="0" fontId="24" fillId="0" borderId="0" xfId="0" applyFont="1"/>
    <xf numFmtId="0" fontId="24" fillId="0" borderId="0" xfId="0" applyFont="1" applyAlignment="1">
      <alignment horizontal="left" vertical="top"/>
    </xf>
    <xf numFmtId="0" fontId="11" fillId="0" borderId="2" xfId="0" applyFont="1" applyBorder="1" applyAlignment="1">
      <alignment horizontal="left"/>
    </xf>
    <xf numFmtId="0" fontId="13" fillId="3" borderId="23" xfId="0" applyFont="1" applyFill="1" applyBorder="1" applyAlignment="1" applyProtection="1">
      <alignment horizontal="left"/>
      <protection locked="0"/>
    </xf>
    <xf numFmtId="0" fontId="29" fillId="0" borderId="0" xfId="0" applyFont="1"/>
    <xf numFmtId="0" fontId="24" fillId="0" borderId="1" xfId="0" applyFont="1" applyBorder="1" applyAlignment="1">
      <alignment horizontal="center" vertical="center" wrapText="1"/>
    </xf>
    <xf numFmtId="0" fontId="30" fillId="0" borderId="48" xfId="0" applyFont="1" applyBorder="1" applyAlignment="1">
      <alignment horizontal="left" vertical="top"/>
    </xf>
    <xf numFmtId="0" fontId="24" fillId="0" borderId="0" xfId="0" applyFont="1" applyAlignment="1">
      <alignment horizontal="left" vertical="top" wrapText="1"/>
    </xf>
    <xf numFmtId="0" fontId="26" fillId="0" borderId="0" xfId="0" applyFont="1" applyAlignment="1">
      <alignment horizontal="left" vertical="top"/>
    </xf>
    <xf numFmtId="0" fontId="4" fillId="0" borderId="35" xfId="0" applyFont="1" applyBorder="1" applyAlignment="1">
      <alignment horizontal="left"/>
    </xf>
    <xf numFmtId="0" fontId="4" fillId="0" borderId="0" xfId="0" applyFont="1" applyAlignment="1">
      <alignment horizontal="left"/>
    </xf>
    <xf numFmtId="0" fontId="11" fillId="0" borderId="0" xfId="0" applyFont="1" applyAlignment="1">
      <alignment horizontal="left"/>
    </xf>
    <xf numFmtId="0" fontId="31" fillId="0" borderId="0" xfId="0" applyFont="1"/>
    <xf numFmtId="14" fontId="12" fillId="7" borderId="1" xfId="0" applyNumberFormat="1" applyFont="1" applyFill="1" applyBorder="1" applyAlignment="1" applyProtection="1">
      <alignment horizontal="left"/>
      <protection locked="0"/>
    </xf>
    <xf numFmtId="0" fontId="12" fillId="7" borderId="1" xfId="0" applyFont="1" applyFill="1" applyBorder="1" applyAlignment="1" applyProtection="1">
      <alignment horizontal="left"/>
      <protection locked="0"/>
    </xf>
    <xf numFmtId="0" fontId="11" fillId="7" borderId="1" xfId="0" applyFont="1" applyFill="1" applyBorder="1" applyAlignment="1" applyProtection="1">
      <alignment horizontal="left"/>
      <protection locked="0"/>
    </xf>
    <xf numFmtId="0" fontId="16" fillId="7" borderId="1" xfId="0" quotePrefix="1" applyFont="1" applyFill="1" applyBorder="1" applyAlignment="1" applyProtection="1">
      <alignment horizontal="left" vertical="center"/>
      <protection locked="0"/>
    </xf>
    <xf numFmtId="0" fontId="8" fillId="7" borderId="1" xfId="1" applyFill="1" applyBorder="1" applyAlignment="1" applyProtection="1">
      <alignment horizontal="left"/>
      <protection locked="0"/>
    </xf>
    <xf numFmtId="15" fontId="16" fillId="7" borderId="1" xfId="0" quotePrefix="1" applyNumberFormat="1" applyFont="1" applyFill="1" applyBorder="1" applyAlignment="1" applyProtection="1">
      <alignment horizontal="left" vertical="center"/>
      <protection locked="0"/>
    </xf>
    <xf numFmtId="0" fontId="16" fillId="0" borderId="0" xfId="0" applyFont="1"/>
    <xf numFmtId="0" fontId="11" fillId="0" borderId="0" xfId="0" applyFont="1" applyAlignment="1">
      <alignment horizontal="center"/>
    </xf>
    <xf numFmtId="0" fontId="0" fillId="0" borderId="0" xfId="0"/>
    <xf numFmtId="0" fontId="0" fillId="0" borderId="0" xfId="0" applyAlignment="1">
      <alignment horizontal="center" vertical="center"/>
    </xf>
    <xf numFmtId="0" fontId="0" fillId="0" borderId="0" xfId="0" applyAlignment="1">
      <alignment wrapText="1"/>
    </xf>
    <xf numFmtId="0" fontId="24" fillId="0" borderId="1" xfId="4" applyFont="1" applyBorder="1" applyAlignment="1">
      <alignment horizontal="center" vertical="center" wrapText="1"/>
    </xf>
    <xf numFmtId="0" fontId="24" fillId="0" borderId="0" xfId="4" applyFont="1"/>
    <xf numFmtId="0" fontId="30" fillId="0" borderId="48" xfId="4" applyFont="1" applyBorder="1" applyAlignment="1">
      <alignment horizontal="left" vertical="top"/>
    </xf>
    <xf numFmtId="0" fontId="3" fillId="0" borderId="55" xfId="4" applyFont="1" applyBorder="1" applyAlignment="1">
      <alignment horizontal="left" vertical="top"/>
    </xf>
    <xf numFmtId="0" fontId="29" fillId="0" borderId="0" xfId="4" applyFont="1"/>
    <xf numFmtId="0" fontId="29" fillId="0" borderId="1" xfId="4" applyFont="1" applyBorder="1" applyAlignment="1">
      <alignment horizontal="left" vertical="top" wrapText="1"/>
    </xf>
    <xf numFmtId="0" fontId="24" fillId="0" borderId="52" xfId="4" applyFont="1" applyBorder="1" applyAlignment="1">
      <alignment horizontal="left" vertical="top" wrapText="1"/>
    </xf>
    <xf numFmtId="0" fontId="24" fillId="0" borderId="0" xfId="4" applyFont="1" applyAlignment="1">
      <alignment horizontal="left" vertical="top" wrapText="1"/>
    </xf>
    <xf numFmtId="0" fontId="24" fillId="0" borderId="16" xfId="4" applyFont="1" applyBorder="1" applyAlignment="1">
      <alignment horizontal="left" vertical="top" wrapText="1"/>
    </xf>
    <xf numFmtId="0" fontId="24" fillId="0" borderId="49" xfId="4" applyFont="1" applyBorder="1" applyAlignment="1">
      <alignment horizontal="left" vertical="top"/>
    </xf>
    <xf numFmtId="0" fontId="24" fillId="0" borderId="52" xfId="4" applyFont="1" applyBorder="1" applyAlignment="1">
      <alignment horizontal="left" vertical="top"/>
    </xf>
    <xf numFmtId="0" fontId="26" fillId="0" borderId="0" xfId="4" applyFont="1" applyAlignment="1">
      <alignment horizontal="left" vertical="top" wrapText="1"/>
    </xf>
    <xf numFmtId="0" fontId="24" fillId="0" borderId="0" xfId="4" applyFont="1" applyAlignment="1">
      <alignment horizontal="left" vertical="top"/>
    </xf>
    <xf numFmtId="0" fontId="26" fillId="0" borderId="16" xfId="4" applyFont="1" applyBorder="1" applyAlignment="1">
      <alignment horizontal="left" vertical="top" wrapText="1"/>
    </xf>
    <xf numFmtId="0" fontId="24" fillId="0" borderId="53" xfId="4" applyFont="1" applyBorder="1" applyAlignment="1">
      <alignment horizontal="left" vertical="top"/>
    </xf>
    <xf numFmtId="0" fontId="24" fillId="0" borderId="55" xfId="4" applyFont="1" applyBorder="1" applyAlignment="1">
      <alignment horizontal="center" vertical="center" wrapText="1"/>
    </xf>
    <xf numFmtId="0" fontId="26" fillId="6" borderId="56" xfId="0" applyFont="1" applyFill="1" applyBorder="1" applyAlignment="1">
      <alignment horizontal="left" vertical="top"/>
    </xf>
    <xf numFmtId="0" fontId="26" fillId="6" borderId="55" xfId="0" applyFont="1" applyFill="1" applyBorder="1" applyAlignment="1">
      <alignment horizontal="left" vertical="top"/>
    </xf>
    <xf numFmtId="0" fontId="24" fillId="6" borderId="27" xfId="0" applyFont="1" applyFill="1" applyBorder="1" applyAlignment="1">
      <alignment horizontal="left" vertical="top"/>
    </xf>
    <xf numFmtId="0" fontId="24" fillId="6" borderId="53" xfId="0" applyFont="1" applyFill="1" applyBorder="1" applyAlignment="1">
      <alignment horizontal="left" vertical="top"/>
    </xf>
    <xf numFmtId="0" fontId="24" fillId="6" borderId="48" xfId="0" applyFont="1" applyFill="1" applyBorder="1" applyAlignment="1">
      <alignment horizontal="left" vertical="top"/>
    </xf>
    <xf numFmtId="0" fontId="24" fillId="6" borderId="49" xfId="0" applyFont="1" applyFill="1" applyBorder="1" applyAlignment="1">
      <alignment horizontal="left" vertical="top"/>
    </xf>
    <xf numFmtId="0" fontId="34" fillId="0" borderId="28" xfId="0" applyFont="1" applyFill="1" applyBorder="1" applyAlignment="1">
      <alignment horizontal="left" vertical="top"/>
    </xf>
    <xf numFmtId="0" fontId="24" fillId="6" borderId="1" xfId="0" applyFont="1" applyFill="1" applyBorder="1" applyAlignment="1">
      <alignment horizontal="left" vertical="top"/>
    </xf>
    <xf numFmtId="0" fontId="16" fillId="0" borderId="1" xfId="4" applyBorder="1" applyAlignment="1">
      <alignment horizontal="left" vertical="center" wrapText="1"/>
    </xf>
    <xf numFmtId="0" fontId="24" fillId="0" borderId="0" xfId="4" applyFont="1" applyAlignment="1">
      <alignment vertical="center"/>
    </xf>
    <xf numFmtId="0" fontId="8" fillId="0" borderId="0" xfId="1" applyAlignment="1" applyProtection="1"/>
    <xf numFmtId="0" fontId="16" fillId="0" borderId="0" xfId="4"/>
    <xf numFmtId="0" fontId="23" fillId="0" borderId="0" xfId="4" applyFont="1" applyAlignment="1">
      <alignment horizontal="center" vertical="top" wrapText="1"/>
    </xf>
    <xf numFmtId="0" fontId="16" fillId="0" borderId="2" xfId="4" applyBorder="1"/>
    <xf numFmtId="0" fontId="23" fillId="0" borderId="2" xfId="4" applyFont="1" applyBorder="1" applyAlignment="1">
      <alignment horizontal="center" vertical="top" wrapText="1"/>
    </xf>
    <xf numFmtId="15" fontId="4" fillId="0" borderId="0" xfId="4" applyNumberFormat="1" applyFont="1" applyAlignment="1">
      <alignment horizontal="left" indent="1"/>
    </xf>
    <xf numFmtId="167" fontId="16" fillId="0" borderId="0" xfId="4" applyNumberFormat="1" applyAlignment="1">
      <alignment horizontal="left"/>
    </xf>
    <xf numFmtId="167" fontId="16" fillId="0" borderId="0" xfId="4" applyNumberFormat="1" applyAlignment="1">
      <alignment horizontal="right" wrapText="1"/>
    </xf>
    <xf numFmtId="0" fontId="16" fillId="0" borderId="0" xfId="4" applyAlignment="1">
      <alignment horizontal="left" indent="1"/>
    </xf>
    <xf numFmtId="0" fontId="16" fillId="0" borderId="0" xfId="4" applyAlignment="1">
      <alignment wrapText="1"/>
    </xf>
    <xf numFmtId="0" fontId="16" fillId="0" borderId="0" xfId="4" applyAlignment="1">
      <alignment horizontal="right"/>
    </xf>
    <xf numFmtId="164" fontId="16" fillId="0" borderId="0" xfId="4" applyNumberFormat="1" applyAlignment="1">
      <alignment horizontal="right"/>
    </xf>
    <xf numFmtId="0" fontId="32" fillId="0" borderId="0" xfId="4" applyFont="1" applyAlignment="1">
      <alignment horizontal="left"/>
    </xf>
    <xf numFmtId="0" fontId="16" fillId="0" borderId="0" xfId="4" applyAlignment="1">
      <alignment horizontal="left" wrapText="1" indent="1"/>
    </xf>
    <xf numFmtId="0" fontId="24" fillId="0" borderId="0" xfId="4" applyFont="1" applyAlignment="1">
      <alignment horizontal="center"/>
    </xf>
    <xf numFmtId="0" fontId="3" fillId="0" borderId="0" xfId="0" applyFont="1" applyAlignment="1">
      <alignment horizontal="left" vertical="top"/>
    </xf>
    <xf numFmtId="0" fontId="12" fillId="0" borderId="39" xfId="0" applyFont="1" applyBorder="1" applyAlignment="1">
      <alignment horizontal="right"/>
    </xf>
    <xf numFmtId="0" fontId="12" fillId="0" borderId="35" xfId="0" applyFont="1" applyBorder="1" applyAlignment="1">
      <alignment horizontal="right"/>
    </xf>
    <xf numFmtId="0" fontId="12" fillId="0" borderId="60" xfId="0" applyFont="1" applyBorder="1" applyAlignment="1">
      <alignment horizontal="right"/>
    </xf>
    <xf numFmtId="0" fontId="12" fillId="0" borderId="37" xfId="0" applyFont="1" applyBorder="1" applyAlignment="1">
      <alignment horizontal="right"/>
    </xf>
    <xf numFmtId="0" fontId="0" fillId="0" borderId="0" xfId="0"/>
    <xf numFmtId="0" fontId="0" fillId="0" borderId="46" xfId="0" applyBorder="1" applyAlignment="1">
      <alignment wrapText="1"/>
    </xf>
    <xf numFmtId="0" fontId="4" fillId="0" borderId="25" xfId="0" applyFont="1" applyBorder="1" applyAlignment="1">
      <alignment horizontal="center"/>
    </xf>
    <xf numFmtId="0" fontId="0" fillId="0" borderId="25" xfId="0" applyBorder="1" applyAlignment="1">
      <alignment horizontal="center"/>
    </xf>
    <xf numFmtId="14" fontId="11" fillId="0" borderId="2" xfId="0" applyNumberFormat="1" applyFont="1" applyBorder="1" applyAlignment="1">
      <alignment horizontal="center"/>
    </xf>
    <xf numFmtId="0" fontId="11" fillId="0" borderId="2" xfId="0" applyFont="1" applyBorder="1" applyAlignment="1">
      <alignment horizontal="center"/>
    </xf>
    <xf numFmtId="15" fontId="11" fillId="0" borderId="1" xfId="0" applyNumberFormat="1" applyFont="1" applyFill="1" applyBorder="1" applyAlignment="1" applyProtection="1">
      <alignment horizontal="center" vertical="center"/>
    </xf>
    <xf numFmtId="0" fontId="24" fillId="0" borderId="27" xfId="4" applyFont="1" applyBorder="1" applyAlignment="1">
      <alignment horizontal="left" vertical="top"/>
    </xf>
    <xf numFmtId="0" fontId="24" fillId="0" borderId="48" xfId="4" applyFont="1" applyBorder="1" applyAlignment="1">
      <alignment horizontal="left" vertical="top"/>
    </xf>
    <xf numFmtId="0" fontId="24" fillId="0" borderId="56" xfId="4" applyFont="1" applyBorder="1" applyAlignment="1">
      <alignment horizontal="left" vertical="top"/>
    </xf>
    <xf numFmtId="0" fontId="24" fillId="0" borderId="52" xfId="4" applyFont="1" applyBorder="1" applyAlignment="1">
      <alignment horizontal="left" vertical="center"/>
    </xf>
    <xf numFmtId="0" fontId="40" fillId="0" borderId="0" xfId="0" applyFont="1" applyAlignment="1">
      <alignment vertical="center"/>
    </xf>
    <xf numFmtId="0" fontId="16" fillId="0" borderId="1" xfId="0" applyFont="1" applyFill="1" applyBorder="1" applyAlignment="1">
      <alignment vertical="center" wrapText="1"/>
    </xf>
    <xf numFmtId="0" fontId="28" fillId="0" borderId="55" xfId="0" applyFont="1" applyBorder="1" applyAlignment="1">
      <alignment horizontal="left" vertical="top"/>
    </xf>
    <xf numFmtId="0" fontId="30" fillId="0" borderId="1" xfId="0" applyFont="1" applyBorder="1" applyAlignment="1">
      <alignment horizontal="left" vertical="top" wrapText="1"/>
    </xf>
    <xf numFmtId="0" fontId="24" fillId="0" borderId="0" xfId="4" applyFont="1" applyBorder="1" applyAlignment="1">
      <alignment horizontal="left" vertical="top"/>
    </xf>
    <xf numFmtId="0" fontId="16" fillId="0" borderId="0" xfId="4"/>
    <xf numFmtId="0" fontId="24" fillId="0" borderId="0" xfId="4" applyFont="1" applyAlignment="1">
      <alignment horizontal="left" vertical="center"/>
    </xf>
    <xf numFmtId="0" fontId="26" fillId="0" borderId="0" xfId="4" applyFont="1" applyAlignment="1" applyProtection="1">
      <alignment horizontal="center" vertical="center"/>
      <protection locked="0"/>
    </xf>
    <xf numFmtId="0" fontId="26" fillId="0" borderId="0" xfId="4" applyFont="1" applyAlignment="1" applyProtection="1">
      <alignment horizontal="left" vertical="center"/>
      <protection locked="0"/>
    </xf>
    <xf numFmtId="0" fontId="26" fillId="0" borderId="16" xfId="4" applyFont="1" applyBorder="1" applyAlignment="1">
      <alignment horizontal="left" vertical="center" wrapText="1"/>
    </xf>
    <xf numFmtId="0" fontId="26" fillId="0" borderId="1" xfId="4" applyFont="1" applyBorder="1" applyAlignment="1" applyProtection="1">
      <alignment horizontal="center" vertical="center"/>
      <protection locked="0"/>
    </xf>
    <xf numFmtId="0" fontId="43" fillId="0" borderId="0" xfId="4" applyFont="1" applyAlignment="1">
      <alignment horizontal="left" vertical="center" wrapText="1"/>
    </xf>
    <xf numFmtId="0" fontId="43" fillId="0" borderId="16" xfId="4" applyFont="1" applyBorder="1" applyAlignment="1">
      <alignment horizontal="left" vertical="center" wrapText="1"/>
    </xf>
    <xf numFmtId="0" fontId="26" fillId="0" borderId="0" xfId="4" applyFont="1" applyAlignment="1">
      <alignment horizontal="left" vertical="center" wrapText="1"/>
    </xf>
    <xf numFmtId="0" fontId="26" fillId="0" borderId="0" xfId="4" applyFont="1" applyAlignment="1">
      <alignment horizontal="center" vertical="center" wrapText="1"/>
    </xf>
    <xf numFmtId="0" fontId="24" fillId="0" borderId="55" xfId="4" applyFont="1" applyBorder="1" applyAlignment="1">
      <alignment horizontal="left" vertical="top"/>
    </xf>
    <xf numFmtId="0" fontId="24" fillId="0" borderId="49" xfId="4" applyFont="1" applyBorder="1" applyAlignment="1">
      <alignment horizontal="left" vertical="center"/>
    </xf>
    <xf numFmtId="0" fontId="16" fillId="0" borderId="49" xfId="4" applyBorder="1" applyAlignment="1">
      <alignment horizontal="center" vertical="center" wrapText="1"/>
    </xf>
    <xf numFmtId="0" fontId="26" fillId="0" borderId="25" xfId="4" applyFont="1" applyBorder="1" applyAlignment="1" applyProtection="1">
      <alignment horizontal="center" vertical="center"/>
      <protection locked="0"/>
    </xf>
    <xf numFmtId="0" fontId="43" fillId="0" borderId="25" xfId="4" applyFont="1" applyBorder="1" applyAlignment="1">
      <alignment horizontal="left" vertical="center" wrapText="1"/>
    </xf>
    <xf numFmtId="0" fontId="24" fillId="0" borderId="25" xfId="4" applyFont="1" applyBorder="1" applyAlignment="1">
      <alignment horizontal="left" vertical="center"/>
    </xf>
    <xf numFmtId="0" fontId="43" fillId="0" borderId="51" xfId="4" applyFont="1" applyBorder="1" applyAlignment="1">
      <alignment horizontal="left" vertical="center" wrapText="1"/>
    </xf>
    <xf numFmtId="0" fontId="16" fillId="0" borderId="52" xfId="4" applyBorder="1" applyAlignment="1">
      <alignment horizontal="left" vertical="center" wrapText="1"/>
    </xf>
    <xf numFmtId="0" fontId="45" fillId="0" borderId="0" xfId="4" applyFont="1" applyAlignment="1">
      <alignment horizontal="left" vertical="top"/>
    </xf>
    <xf numFmtId="0" fontId="16" fillId="0" borderId="0" xfId="4" applyAlignment="1">
      <alignment horizontal="left" vertical="center" wrapText="1"/>
    </xf>
    <xf numFmtId="0" fontId="43" fillId="0" borderId="16" xfId="4" applyFont="1" applyBorder="1" applyAlignment="1" applyProtection="1">
      <alignment horizontal="center" vertical="center"/>
      <protection locked="0"/>
    </xf>
    <xf numFmtId="0" fontId="16" fillId="0" borderId="52" xfId="4" applyBorder="1" applyAlignment="1">
      <alignment horizontal="left" vertical="center"/>
    </xf>
    <xf numFmtId="0" fontId="16" fillId="0" borderId="0" xfId="4" applyAlignment="1">
      <alignment horizontal="left" vertical="center"/>
    </xf>
    <xf numFmtId="0" fontId="24" fillId="0" borderId="53" xfId="4" applyFont="1" applyBorder="1" applyAlignment="1">
      <alignment horizontal="left" vertical="center"/>
    </xf>
    <xf numFmtId="0" fontId="26" fillId="0" borderId="2" xfId="4" applyFont="1" applyBorder="1" applyAlignment="1" applyProtection="1">
      <alignment horizontal="center" vertical="center"/>
      <protection locked="0"/>
    </xf>
    <xf numFmtId="0" fontId="43" fillId="0" borderId="2" xfId="4" applyFont="1" applyBorder="1" applyAlignment="1">
      <alignment horizontal="left" vertical="center" wrapText="1"/>
    </xf>
    <xf numFmtId="0" fontId="24" fillId="0" borderId="2" xfId="4" applyFont="1" applyBorder="1" applyAlignment="1">
      <alignment horizontal="left" vertical="center"/>
    </xf>
    <xf numFmtId="0" fontId="43" fillId="0" borderId="54" xfId="4" applyFont="1" applyBorder="1" applyAlignment="1">
      <alignment horizontal="left" vertical="center" wrapText="1"/>
    </xf>
    <xf numFmtId="0" fontId="24" fillId="0" borderId="0" xfId="4" applyFont="1" applyAlignment="1">
      <alignment vertical="center" wrapText="1"/>
    </xf>
    <xf numFmtId="0" fontId="24" fillId="0" borderId="62" xfId="4" applyFont="1" applyBorder="1" applyAlignment="1">
      <alignment vertical="center" wrapText="1"/>
    </xf>
    <xf numFmtId="0" fontId="16" fillId="0" borderId="48" xfId="4" applyBorder="1" applyAlignment="1">
      <alignment horizontal="left" vertical="center" wrapText="1"/>
    </xf>
    <xf numFmtId="0" fontId="45" fillId="0" borderId="0" xfId="4" applyFont="1" applyAlignment="1">
      <alignment vertical="center"/>
    </xf>
    <xf numFmtId="0" fontId="45" fillId="0" borderId="16" xfId="4" applyFont="1" applyBorder="1" applyAlignment="1">
      <alignment vertical="center"/>
    </xf>
    <xf numFmtId="0" fontId="45" fillId="0" borderId="0" xfId="4" applyFont="1" applyAlignment="1">
      <alignment horizontal="left" vertical="center"/>
    </xf>
    <xf numFmtId="0" fontId="16" fillId="0" borderId="0" xfId="4" applyAlignment="1">
      <alignment vertical="center"/>
    </xf>
    <xf numFmtId="0" fontId="16" fillId="0" borderId="16" xfId="4" applyBorder="1" applyAlignment="1">
      <alignment vertical="center"/>
    </xf>
    <xf numFmtId="0" fontId="45" fillId="0" borderId="0" xfId="4" applyFont="1" applyAlignment="1" applyProtection="1">
      <alignment horizontal="left" vertical="center"/>
      <protection locked="0"/>
    </xf>
    <xf numFmtId="0" fontId="16" fillId="0" borderId="0" xfId="4" applyAlignment="1" applyProtection="1">
      <alignment vertical="center"/>
      <protection locked="0"/>
    </xf>
    <xf numFmtId="0" fontId="16" fillId="0" borderId="16" xfId="4" applyBorder="1" applyAlignment="1" applyProtection="1">
      <alignment vertical="center"/>
      <protection locked="0"/>
    </xf>
    <xf numFmtId="168" fontId="24" fillId="0" borderId="2" xfId="4" applyNumberFormat="1" applyFont="1" applyBorder="1" applyAlignment="1">
      <alignment horizontal="center" vertical="center"/>
    </xf>
    <xf numFmtId="0" fontId="33" fillId="0" borderId="0" xfId="4" applyFont="1" applyAlignment="1" applyProtection="1">
      <alignment horizontal="center" vertical="center" wrapText="1"/>
      <protection hidden="1"/>
    </xf>
    <xf numFmtId="0" fontId="34" fillId="0" borderId="0" xfId="4" applyFont="1" applyAlignment="1" applyProtection="1">
      <alignment horizontal="center" vertical="center"/>
      <protection hidden="1"/>
    </xf>
    <xf numFmtId="2" fontId="34" fillId="0" borderId="0" xfId="4" applyNumberFormat="1" applyFont="1" applyAlignment="1" applyProtection="1">
      <alignment horizontal="center" vertical="center"/>
      <protection hidden="1"/>
    </xf>
    <xf numFmtId="0" fontId="34" fillId="0" borderId="0" xfId="4" applyFont="1" applyProtection="1">
      <protection hidden="1"/>
    </xf>
    <xf numFmtId="0" fontId="16" fillId="0" borderId="5" xfId="4" applyBorder="1" applyAlignment="1">
      <alignment vertical="center"/>
    </xf>
    <xf numFmtId="0" fontId="16" fillId="0" borderId="42" xfId="4" applyBorder="1" applyAlignment="1">
      <alignment vertical="center"/>
    </xf>
    <xf numFmtId="0" fontId="16" fillId="0" borderId="42" xfId="4" applyBorder="1"/>
    <xf numFmtId="0" fontId="1" fillId="0" borderId="30" xfId="4" applyFont="1" applyBorder="1"/>
    <xf numFmtId="0" fontId="1" fillId="0" borderId="0" xfId="4" applyFont="1"/>
    <xf numFmtId="0" fontId="46" fillId="0" borderId="0" xfId="4" applyFont="1"/>
    <xf numFmtId="0" fontId="46" fillId="0" borderId="0" xfId="4" applyFont="1" applyAlignment="1">
      <alignment wrapText="1"/>
    </xf>
    <xf numFmtId="0" fontId="16" fillId="8" borderId="8" xfId="4" applyFill="1" applyBorder="1" applyAlignment="1">
      <alignment horizontal="left" vertical="center"/>
    </xf>
    <xf numFmtId="0" fontId="35" fillId="0" borderId="27" xfId="4" applyFont="1" applyBorder="1" applyAlignment="1">
      <alignment horizontal="left" vertical="top"/>
    </xf>
    <xf numFmtId="0" fontId="47" fillId="0" borderId="0" xfId="4" applyFont="1"/>
    <xf numFmtId="0" fontId="26" fillId="8" borderId="27" xfId="4" applyFont="1" applyFill="1" applyBorder="1" applyAlignment="1">
      <alignment horizontal="left" vertical="top"/>
    </xf>
    <xf numFmtId="0" fontId="16" fillId="0" borderId="6" xfId="4" applyBorder="1" applyAlignment="1">
      <alignment vertical="center"/>
    </xf>
    <xf numFmtId="0" fontId="1" fillId="0" borderId="24" xfId="4" applyFont="1" applyBorder="1"/>
    <xf numFmtId="0" fontId="4" fillId="0" borderId="6" xfId="4" applyFont="1" applyBorder="1" applyAlignment="1">
      <alignment horizontal="right" vertical="center"/>
    </xf>
    <xf numFmtId="0" fontId="4" fillId="0" borderId="0" xfId="4" applyFont="1" applyAlignment="1">
      <alignment horizontal="right" vertical="center"/>
    </xf>
    <xf numFmtId="0" fontId="4" fillId="0" borderId="0" xfId="4" applyFont="1" applyAlignment="1">
      <alignment horizontal="right"/>
    </xf>
    <xf numFmtId="0" fontId="16" fillId="8" borderId="15" xfId="4" applyFill="1" applyBorder="1" applyAlignment="1">
      <alignment horizontal="left" vertical="center"/>
    </xf>
    <xf numFmtId="0" fontId="16" fillId="0" borderId="0" xfId="4" applyAlignment="1" applyProtection="1">
      <alignment horizontal="center"/>
      <protection hidden="1"/>
    </xf>
    <xf numFmtId="0" fontId="16" fillId="8" borderId="1" xfId="4" applyFill="1" applyBorder="1" applyAlignment="1">
      <alignment wrapText="1"/>
    </xf>
    <xf numFmtId="0" fontId="16" fillId="0" borderId="49" xfId="4" applyBorder="1" applyAlignment="1">
      <alignment horizontal="left" vertical="center" wrapText="1"/>
    </xf>
    <xf numFmtId="0" fontId="16" fillId="0" borderId="25" xfId="4" applyBorder="1" applyAlignment="1">
      <alignment horizontal="center" vertical="center"/>
    </xf>
    <xf numFmtId="0" fontId="16" fillId="0" borderId="51" xfId="4" applyBorder="1" applyAlignment="1">
      <alignment horizontal="center" vertical="center"/>
    </xf>
    <xf numFmtId="0" fontId="16" fillId="0" borderId="53" xfId="4" applyBorder="1" applyAlignment="1">
      <alignment horizontal="left" vertical="center" wrapText="1"/>
    </xf>
    <xf numFmtId="0" fontId="16" fillId="0" borderId="2" xfId="4" applyBorder="1" applyAlignment="1">
      <alignment horizontal="center" vertical="center"/>
    </xf>
    <xf numFmtId="0" fontId="16" fillId="0" borderId="54" xfId="4" applyBorder="1" applyAlignment="1">
      <alignment horizontal="center" vertical="center"/>
    </xf>
    <xf numFmtId="0" fontId="16" fillId="0" borderId="0" xfId="4" applyAlignment="1">
      <alignment horizontal="left" vertical="top"/>
    </xf>
    <xf numFmtId="0" fontId="16" fillId="0" borderId="0" xfId="4" applyAlignment="1">
      <alignment horizontal="center" vertical="center"/>
    </xf>
    <xf numFmtId="0" fontId="16" fillId="0" borderId="0" xfId="4" applyAlignment="1">
      <alignment vertical="center" wrapText="1"/>
    </xf>
    <xf numFmtId="0" fontId="16" fillId="0" borderId="49" xfId="4" applyBorder="1" applyAlignment="1">
      <alignment horizontal="left" vertical="center"/>
    </xf>
    <xf numFmtId="0" fontId="16" fillId="0" borderId="25" xfId="4" applyBorder="1" applyAlignment="1" applyProtection="1">
      <alignment vertical="center"/>
      <protection hidden="1"/>
    </xf>
    <xf numFmtId="0" fontId="16" fillId="0" borderId="25" xfId="4" applyBorder="1"/>
    <xf numFmtId="0" fontId="16" fillId="0" borderId="0" xfId="4" applyAlignment="1" applyProtection="1">
      <alignment vertical="center"/>
      <protection hidden="1"/>
    </xf>
    <xf numFmtId="0" fontId="16" fillId="0" borderId="16" xfId="4" applyBorder="1" applyAlignment="1">
      <alignment horizontal="center" vertical="center"/>
    </xf>
    <xf numFmtId="0" fontId="16" fillId="0" borderId="52" xfId="4" applyBorder="1" applyAlignment="1" applyProtection="1">
      <alignment vertical="center"/>
      <protection hidden="1"/>
    </xf>
    <xf numFmtId="0" fontId="4" fillId="0" borderId="0" xfId="4" applyFont="1" applyAlignment="1">
      <alignment horizontal="left" vertical="center"/>
    </xf>
    <xf numFmtId="0" fontId="16" fillId="0" borderId="16" xfId="4" applyBorder="1"/>
    <xf numFmtId="0" fontId="16" fillId="8" borderId="53" xfId="4" applyFill="1" applyBorder="1" applyAlignment="1">
      <alignment horizontal="left" vertical="top"/>
    </xf>
    <xf numFmtId="0" fontId="16" fillId="0" borderId="53" xfId="4" applyBorder="1" applyAlignment="1" applyProtection="1">
      <alignment vertical="center"/>
      <protection hidden="1"/>
    </xf>
    <xf numFmtId="0" fontId="4" fillId="0" borderId="2" xfId="4" applyFont="1" applyBorder="1" applyAlignment="1">
      <alignment horizontal="left" vertical="center"/>
    </xf>
    <xf numFmtId="0" fontId="16" fillId="0" borderId="54" xfId="4" applyBorder="1"/>
    <xf numFmtId="0" fontId="16" fillId="8" borderId="10" xfId="4" applyFill="1" applyBorder="1" applyAlignment="1">
      <alignment horizontal="left" vertical="center"/>
    </xf>
    <xf numFmtId="0" fontId="4" fillId="0" borderId="6" xfId="4" applyFont="1" applyBorder="1" applyAlignment="1">
      <alignment horizontal="center" vertical="center"/>
    </xf>
    <xf numFmtId="0" fontId="4" fillId="0" borderId="0" xfId="4" applyFont="1" applyAlignment="1">
      <alignment horizontal="center" vertical="center"/>
    </xf>
    <xf numFmtId="0" fontId="16" fillId="0" borderId="24" xfId="4" applyBorder="1"/>
    <xf numFmtId="0" fontId="16" fillId="0" borderId="7" xfId="4" applyBorder="1" applyAlignment="1">
      <alignment vertical="center"/>
    </xf>
    <xf numFmtId="0" fontId="16" fillId="0" borderId="11" xfId="4" applyBorder="1" applyAlignment="1">
      <alignment vertical="center"/>
    </xf>
    <xf numFmtId="0" fontId="16" fillId="0" borderId="11" xfId="4" applyBorder="1"/>
    <xf numFmtId="0" fontId="1" fillId="0" borderId="45" xfId="4" applyFont="1" applyBorder="1"/>
    <xf numFmtId="0" fontId="12" fillId="0" borderId="6" xfId="4" applyFont="1" applyBorder="1" applyAlignment="1" applyProtection="1">
      <alignment horizontal="center" vertical="center" wrapText="1"/>
      <protection hidden="1"/>
    </xf>
    <xf numFmtId="0" fontId="12" fillId="0" borderId="0" xfId="4" applyFont="1" applyAlignment="1" applyProtection="1">
      <alignment horizontal="center" vertical="center" wrapText="1"/>
      <protection hidden="1"/>
    </xf>
    <xf numFmtId="0" fontId="16" fillId="0" borderId="6" xfId="4" applyBorder="1" applyAlignment="1" applyProtection="1">
      <alignment vertical="center"/>
      <protection hidden="1"/>
    </xf>
    <xf numFmtId="0" fontId="16" fillId="9" borderId="58" xfId="4" applyFill="1" applyBorder="1" applyAlignment="1" applyProtection="1">
      <alignment vertical="center"/>
      <protection locked="0"/>
    </xf>
    <xf numFmtId="14" fontId="16" fillId="9" borderId="2" xfId="4" applyNumberFormat="1" applyFill="1" applyBorder="1" applyAlignment="1" applyProtection="1">
      <alignment vertical="center"/>
      <protection locked="0"/>
    </xf>
    <xf numFmtId="0" fontId="16" fillId="0" borderId="7" xfId="4" applyBorder="1" applyAlignment="1" applyProtection="1">
      <alignment horizontal="center" vertical="center"/>
      <protection hidden="1"/>
    </xf>
    <xf numFmtId="0" fontId="16" fillId="0" borderId="11" xfId="4" applyBorder="1" applyAlignment="1" applyProtection="1">
      <alignment vertical="center"/>
      <protection hidden="1"/>
    </xf>
    <xf numFmtId="0" fontId="16" fillId="0" borderId="11" xfId="4" applyBorder="1" applyAlignment="1" applyProtection="1">
      <alignment horizontal="center" vertical="center"/>
      <protection hidden="1"/>
    </xf>
    <xf numFmtId="0" fontId="0" fillId="0" borderId="0" xfId="0"/>
    <xf numFmtId="0" fontId="4" fillId="0" borderId="0" xfId="0" applyFont="1" applyAlignment="1">
      <alignment horizontal="center" vertical="center" wrapText="1"/>
    </xf>
    <xf numFmtId="0" fontId="0" fillId="0" borderId="0" xfId="0" applyAlignment="1">
      <alignment horizontal="center" vertical="center"/>
    </xf>
    <xf numFmtId="0" fontId="4" fillId="0" borderId="58" xfId="0" applyFont="1" applyBorder="1"/>
    <xf numFmtId="0" fontId="16" fillId="0" borderId="6" xfId="0" applyFont="1" applyBorder="1" applyProtection="1">
      <protection hidden="1"/>
    </xf>
    <xf numFmtId="165" fontId="12" fillId="0" borderId="0" xfId="0" applyNumberFormat="1" applyFont="1" applyBorder="1" applyAlignment="1" applyProtection="1">
      <alignment horizontal="center"/>
      <protection hidden="1"/>
    </xf>
    <xf numFmtId="0" fontId="16" fillId="0" borderId="24" xfId="0" applyFont="1" applyBorder="1" applyProtection="1">
      <protection hidden="1"/>
    </xf>
    <xf numFmtId="0" fontId="16" fillId="0" borderId="7" xfId="0" applyFont="1" applyBorder="1" applyProtection="1">
      <protection hidden="1"/>
    </xf>
    <xf numFmtId="165" fontId="12" fillId="0" borderId="11" xfId="0" applyNumberFormat="1" applyFont="1" applyBorder="1" applyAlignment="1" applyProtection="1">
      <alignment horizontal="center"/>
      <protection hidden="1"/>
    </xf>
    <xf numFmtId="0" fontId="16" fillId="0" borderId="45" xfId="0" applyFont="1" applyBorder="1"/>
    <xf numFmtId="0" fontId="16" fillId="0" borderId="24" xfId="0" applyFont="1" applyBorder="1"/>
    <xf numFmtId="0" fontId="16" fillId="0" borderId="0" xfId="0" applyFont="1" applyBorder="1"/>
    <xf numFmtId="0" fontId="16" fillId="0" borderId="7" xfId="0" applyFont="1" applyBorder="1"/>
    <xf numFmtId="0" fontId="16" fillId="0" borderId="11" xfId="0" applyFont="1" applyBorder="1"/>
    <xf numFmtId="0" fontId="12" fillId="8" borderId="34" xfId="0" applyFont="1" applyFill="1" applyBorder="1" applyAlignment="1">
      <alignment horizontal="center" vertical="center" wrapText="1"/>
    </xf>
    <xf numFmtId="0" fontId="16" fillId="0" borderId="11" xfId="0" applyFont="1" applyBorder="1" applyProtection="1">
      <protection hidden="1"/>
    </xf>
    <xf numFmtId="1" fontId="16" fillId="0" borderId="1" xfId="0" applyNumberFormat="1" applyFont="1" applyBorder="1" applyAlignment="1" applyProtection="1">
      <alignment horizontal="center"/>
      <protection hidden="1"/>
    </xf>
    <xf numFmtId="0" fontId="16" fillId="0" borderId="1" xfId="0" applyFont="1" applyBorder="1" applyAlignment="1" applyProtection="1">
      <alignment horizontal="center"/>
      <protection hidden="1"/>
    </xf>
    <xf numFmtId="0" fontId="16" fillId="0" borderId="1" xfId="0" applyFont="1" applyBorder="1" applyAlignment="1">
      <alignment horizontal="center"/>
    </xf>
    <xf numFmtId="0" fontId="16" fillId="0" borderId="1" xfId="0" applyFont="1" applyBorder="1"/>
    <xf numFmtId="0" fontId="12" fillId="8" borderId="5" xfId="0" applyFont="1" applyFill="1" applyBorder="1" applyAlignment="1" applyProtection="1">
      <alignment horizontal="center" vertical="center" wrapText="1"/>
      <protection hidden="1"/>
    </xf>
    <xf numFmtId="0" fontId="12" fillId="8" borderId="42" xfId="0" applyFont="1" applyFill="1" applyBorder="1" applyAlignment="1" applyProtection="1">
      <alignment horizontal="center" vertical="center" wrapText="1"/>
      <protection hidden="1"/>
    </xf>
    <xf numFmtId="0" fontId="16" fillId="0" borderId="18" xfId="0" applyFont="1" applyBorder="1" applyProtection="1">
      <protection hidden="1"/>
    </xf>
    <xf numFmtId="1" fontId="16" fillId="0" borderId="57" xfId="0" applyNumberFormat="1" applyFont="1" applyBorder="1" applyAlignment="1" applyProtection="1">
      <alignment horizontal="center"/>
      <protection hidden="1"/>
    </xf>
    <xf numFmtId="0" fontId="16" fillId="0" borderId="57" xfId="0" applyFont="1" applyBorder="1" applyAlignment="1" applyProtection="1">
      <alignment horizontal="center"/>
      <protection hidden="1"/>
    </xf>
    <xf numFmtId="0" fontId="24" fillId="0" borderId="8" xfId="0" applyFont="1" applyBorder="1" applyAlignment="1">
      <alignment horizontal="justify" vertical="center"/>
    </xf>
    <xf numFmtId="0" fontId="16" fillId="0" borderId="8" xfId="0" applyFont="1" applyBorder="1" applyProtection="1">
      <protection hidden="1"/>
    </xf>
    <xf numFmtId="0" fontId="12" fillId="8" borderId="30" xfId="0" applyFont="1" applyFill="1" applyBorder="1" applyAlignment="1" applyProtection="1">
      <alignment horizontal="center" vertical="center" wrapText="1"/>
      <protection hidden="1"/>
    </xf>
    <xf numFmtId="165" fontId="12" fillId="0" borderId="17" xfId="0" applyNumberFormat="1" applyFont="1" applyBorder="1" applyAlignment="1" applyProtection="1">
      <alignment horizontal="center"/>
      <protection hidden="1"/>
    </xf>
    <xf numFmtId="165" fontId="12" fillId="0" borderId="19" xfId="0" applyNumberFormat="1" applyFont="1" applyBorder="1" applyAlignment="1" applyProtection="1">
      <alignment horizontal="center"/>
      <protection hidden="1"/>
    </xf>
    <xf numFmtId="165" fontId="12" fillId="0" borderId="45" xfId="0" applyNumberFormat="1" applyFont="1" applyBorder="1" applyAlignment="1" applyProtection="1">
      <alignment horizontal="center"/>
      <protection hidden="1"/>
    </xf>
    <xf numFmtId="0" fontId="12" fillId="0" borderId="0" xfId="0" applyFont="1" applyFill="1" applyBorder="1" applyAlignment="1" applyProtection="1">
      <alignment horizontal="center" vertical="center" wrapText="1"/>
      <protection hidden="1"/>
    </xf>
    <xf numFmtId="0" fontId="12" fillId="8" borderId="32"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8" borderId="5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6" fillId="0" borderId="19" xfId="0" applyFont="1" applyBorder="1" applyAlignment="1">
      <alignment horizontal="center" vertical="center"/>
    </xf>
    <xf numFmtId="0" fontId="16" fillId="0" borderId="9" xfId="0" applyFont="1" applyBorder="1" applyProtection="1">
      <protection hidden="1"/>
    </xf>
    <xf numFmtId="0" fontId="16" fillId="0" borderId="63" xfId="0" applyFont="1" applyBorder="1"/>
    <xf numFmtId="0" fontId="16" fillId="0" borderId="20" xfId="0" applyFont="1" applyBorder="1" applyAlignment="1">
      <alignment horizontal="center" vertical="center"/>
    </xf>
    <xf numFmtId="0" fontId="12"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xf numFmtId="0" fontId="4" fillId="0" borderId="0" xfId="0" applyFont="1" applyFill="1" applyBorder="1" applyAlignment="1">
      <alignment horizontal="center"/>
    </xf>
    <xf numFmtId="0" fontId="16" fillId="0" borderId="0" xfId="0" applyFont="1" applyFill="1" applyBorder="1"/>
    <xf numFmtId="0" fontId="16" fillId="0" borderId="5" xfId="0" applyFont="1" applyBorder="1"/>
    <xf numFmtId="0" fontId="16" fillId="0" borderId="42" xfId="0" applyFont="1" applyBorder="1"/>
    <xf numFmtId="0" fontId="16" fillId="0" borderId="30" xfId="0" applyFont="1" applyBorder="1"/>
    <xf numFmtId="0" fontId="16" fillId="0" borderId="6" xfId="0" applyFont="1" applyBorder="1"/>
    <xf numFmtId="0" fontId="4" fillId="0" borderId="39" xfId="0" applyFont="1" applyBorder="1"/>
    <xf numFmtId="0" fontId="4" fillId="0" borderId="39" xfId="0" applyFont="1" applyBorder="1" applyAlignment="1">
      <alignment horizontal="right"/>
    </xf>
    <xf numFmtId="0" fontId="12" fillId="10" borderId="1" xfId="0" applyFont="1" applyFill="1" applyBorder="1" applyAlignment="1" applyProtection="1">
      <alignment horizontal="left"/>
      <protection locked="0"/>
    </xf>
    <xf numFmtId="0" fontId="11" fillId="10" borderId="1" xfId="0" applyFont="1" applyFill="1" applyBorder="1" applyAlignment="1" applyProtection="1">
      <alignment horizontal="left"/>
      <protection locked="0"/>
    </xf>
    <xf numFmtId="168" fontId="14" fillId="10" borderId="1" xfId="0" applyNumberFormat="1" applyFont="1" applyFill="1" applyBorder="1" applyAlignment="1" applyProtection="1">
      <alignment horizontal="center"/>
      <protection locked="0"/>
    </xf>
    <xf numFmtId="0" fontId="0" fillId="0" borderId="0" xfId="0"/>
    <xf numFmtId="0" fontId="0" fillId="0" borderId="0" xfId="0" applyAlignment="1">
      <alignment vertical="center"/>
    </xf>
    <xf numFmtId="0" fontId="8" fillId="0" borderId="0" xfId="1" applyAlignment="1" applyProtection="1"/>
    <xf numFmtId="0" fontId="16" fillId="0" borderId="0" xfId="4" applyAlignment="1">
      <alignment horizontal="left" indent="1"/>
    </xf>
    <xf numFmtId="0" fontId="16" fillId="0" borderId="0" xfId="4"/>
    <xf numFmtId="0" fontId="16" fillId="0" borderId="0" xfId="4" applyAlignment="1">
      <alignment wrapText="1"/>
    </xf>
    <xf numFmtId="0" fontId="4" fillId="0" borderId="0" xfId="4" applyFont="1"/>
    <xf numFmtId="0" fontId="24" fillId="0" borderId="0" xfId="0" applyFont="1" applyAlignment="1">
      <alignment horizontal="center" vertical="center"/>
    </xf>
    <xf numFmtId="0" fontId="24" fillId="6" borderId="1" xfId="0" applyFont="1" applyFill="1" applyBorder="1" applyAlignment="1">
      <alignment horizontal="center" vertical="center"/>
    </xf>
    <xf numFmtId="0" fontId="0" fillId="0" borderId="2" xfId="0" applyBorder="1" applyAlignment="1">
      <alignment vertical="center"/>
    </xf>
    <xf numFmtId="0" fontId="0" fillId="0" borderId="25" xfId="0" applyBorder="1"/>
    <xf numFmtId="0" fontId="49" fillId="0" borderId="25" xfId="0" applyFont="1" applyBorder="1"/>
    <xf numFmtId="0" fontId="6" fillId="0" borderId="0" xfId="0" applyFont="1" applyAlignment="1">
      <alignment vertical="center"/>
    </xf>
    <xf numFmtId="0" fontId="6" fillId="0" borderId="0" xfId="0" applyFont="1" applyAlignment="1">
      <alignment horizontal="right" vertical="center"/>
    </xf>
    <xf numFmtId="0" fontId="0" fillId="0" borderId="28" xfId="0" applyBorder="1" applyAlignment="1">
      <alignment vertical="center"/>
    </xf>
    <xf numFmtId="0" fontId="16" fillId="0" borderId="0" xfId="4" applyAlignment="1"/>
    <xf numFmtId="0" fontId="50" fillId="0" borderId="0" xfId="4" applyFont="1" applyAlignment="1">
      <alignment horizontal="left"/>
    </xf>
    <xf numFmtId="0" fontId="6" fillId="0" borderId="0" xfId="4" applyFont="1"/>
    <xf numFmtId="0" fontId="16" fillId="0" borderId="0" xfId="4"/>
    <xf numFmtId="0" fontId="24" fillId="6" borderId="27" xfId="0" applyFont="1" applyFill="1" applyBorder="1" applyAlignment="1">
      <alignment horizontal="left" vertical="top"/>
    </xf>
    <xf numFmtId="0" fontId="51" fillId="0" borderId="0" xfId="4" applyFont="1"/>
    <xf numFmtId="0" fontId="24" fillId="6" borderId="27" xfId="0" applyFont="1" applyFill="1" applyBorder="1" applyAlignment="1">
      <alignment horizontal="left" vertical="top"/>
    </xf>
    <xf numFmtId="0" fontId="16" fillId="0" borderId="0" xfId="0" applyFont="1" applyAlignment="1">
      <alignment vertical="center"/>
    </xf>
    <xf numFmtId="0" fontId="16" fillId="0" borderId="48" xfId="0" applyFont="1" applyFill="1" applyBorder="1" applyAlignment="1">
      <alignment vertical="center" wrapText="1"/>
    </xf>
    <xf numFmtId="0" fontId="42" fillId="0" borderId="28" xfId="0" applyFont="1" applyBorder="1" applyAlignment="1">
      <alignment vertical="center" wrapText="1"/>
    </xf>
    <xf numFmtId="0" fontId="8" fillId="0" borderId="28" xfId="1" applyFill="1" applyBorder="1" applyAlignment="1" applyProtection="1">
      <alignment horizontal="left" vertical="top" wrapText="1"/>
      <protection locked="0"/>
    </xf>
    <xf numFmtId="0" fontId="24" fillId="0" borderId="28" xfId="0" applyFont="1" applyFill="1" applyBorder="1" applyAlignment="1" applyProtection="1">
      <alignment horizontal="left" vertical="top" wrapText="1"/>
      <protection locked="0"/>
    </xf>
    <xf numFmtId="0" fontId="24" fillId="0" borderId="0" xfId="0" applyFont="1" applyAlignment="1"/>
    <xf numFmtId="0" fontId="24" fillId="0" borderId="27" xfId="0" applyFont="1" applyFill="1" applyBorder="1" applyAlignment="1" applyProtection="1">
      <alignment horizontal="left" vertical="top" wrapText="1"/>
    </xf>
    <xf numFmtId="0" fontId="26" fillId="0" borderId="0" xfId="4" applyFont="1" applyBorder="1" applyAlignment="1" applyProtection="1">
      <alignment horizontal="center" vertical="center"/>
      <protection locked="0"/>
    </xf>
    <xf numFmtId="0" fontId="43" fillId="0" borderId="25" xfId="4" applyFont="1" applyBorder="1" applyAlignment="1" applyProtection="1">
      <alignment horizontal="center" vertical="center"/>
      <protection locked="0"/>
    </xf>
    <xf numFmtId="0" fontId="43" fillId="0" borderId="49" xfId="4" applyFont="1" applyBorder="1" applyAlignment="1" applyProtection="1">
      <alignment horizontal="center" vertical="center"/>
      <protection locked="0"/>
    </xf>
    <xf numFmtId="0" fontId="24" fillId="11" borderId="28" xfId="0" applyFont="1" applyFill="1" applyBorder="1" applyAlignment="1" applyProtection="1">
      <alignment horizontal="center" vertical="center" wrapText="1"/>
      <protection locked="0"/>
    </xf>
    <xf numFmtId="0" fontId="24" fillId="6" borderId="27" xfId="0" applyFont="1" applyFill="1" applyBorder="1" applyAlignment="1">
      <alignment horizontal="left" vertical="center"/>
    </xf>
    <xf numFmtId="0" fontId="24" fillId="6" borderId="27" xfId="0" applyFont="1" applyFill="1" applyBorder="1" applyAlignment="1">
      <alignment horizontal="left" vertical="center" wrapText="1"/>
    </xf>
    <xf numFmtId="0" fontId="24" fillId="6" borderId="49" xfId="0" applyFont="1" applyFill="1" applyBorder="1" applyAlignment="1">
      <alignment horizontal="left" vertical="center"/>
    </xf>
    <xf numFmtId="0" fontId="24" fillId="0" borderId="0" xfId="4" applyFont="1" applyAlignment="1">
      <alignment horizontal="left" vertical="center"/>
    </xf>
    <xf numFmtId="0" fontId="16" fillId="0" borderId="0" xfId="4" applyBorder="1" applyAlignment="1">
      <alignment horizontal="left" vertical="center"/>
    </xf>
    <xf numFmtId="0" fontId="24" fillId="0" borderId="0" xfId="4" applyFont="1" applyBorder="1" applyAlignment="1">
      <alignment horizontal="left" vertical="center"/>
    </xf>
    <xf numFmtId="0" fontId="43" fillId="0" borderId="0" xfId="4" applyFont="1" applyBorder="1" applyAlignment="1">
      <alignment horizontal="left" vertical="center" wrapText="1"/>
    </xf>
    <xf numFmtId="0" fontId="24" fillId="0" borderId="27" xfId="4" applyFont="1" applyBorder="1" applyAlignment="1">
      <alignment horizontal="left" vertical="center"/>
    </xf>
    <xf numFmtId="0" fontId="45" fillId="0" borderId="0" xfId="4" applyFont="1" applyBorder="1" applyAlignment="1">
      <alignment vertical="center"/>
    </xf>
    <xf numFmtId="0" fontId="26" fillId="0" borderId="0" xfId="4" applyFont="1" applyBorder="1" applyAlignment="1">
      <alignment horizontal="left" vertical="top" wrapText="1"/>
    </xf>
    <xf numFmtId="0" fontId="45" fillId="0" borderId="0" xfId="4" applyFont="1" applyBorder="1" applyAlignment="1" applyProtection="1">
      <alignment horizontal="left" vertical="center"/>
      <protection locked="0"/>
    </xf>
    <xf numFmtId="0" fontId="16" fillId="0" borderId="0" xfId="4" applyBorder="1" applyAlignment="1" applyProtection="1">
      <alignment vertical="center"/>
      <protection locked="0"/>
    </xf>
    <xf numFmtId="0" fontId="26" fillId="0" borderId="25" xfId="4" applyFont="1" applyBorder="1" applyAlignment="1" applyProtection="1">
      <alignment horizontal="left" vertical="center"/>
      <protection locked="0"/>
    </xf>
    <xf numFmtId="0" fontId="26" fillId="0" borderId="51" xfId="4" applyFont="1" applyBorder="1" applyAlignment="1">
      <alignment horizontal="left" vertical="center" wrapText="1"/>
    </xf>
    <xf numFmtId="0" fontId="26" fillId="0" borderId="0" xfId="4" applyFont="1" applyBorder="1" applyAlignment="1">
      <alignment horizontal="left" vertical="center" wrapText="1"/>
    </xf>
    <xf numFmtId="0" fontId="26" fillId="0" borderId="0" xfId="4" applyFont="1" applyBorder="1" applyAlignment="1">
      <alignment horizontal="center" vertical="center" wrapText="1"/>
    </xf>
    <xf numFmtId="0" fontId="26" fillId="0" borderId="2" xfId="4" applyFont="1" applyBorder="1" applyAlignment="1" applyProtection="1">
      <alignment horizontal="left" vertical="center"/>
      <protection locked="0"/>
    </xf>
    <xf numFmtId="0" fontId="26" fillId="0" borderId="54" xfId="4" applyFont="1" applyBorder="1" applyAlignment="1">
      <alignment horizontal="left" vertical="center" wrapText="1"/>
    </xf>
    <xf numFmtId="0" fontId="54" fillId="0" borderId="16" xfId="4" applyFont="1" applyBorder="1" applyAlignment="1">
      <alignment vertical="center"/>
    </xf>
    <xf numFmtId="0" fontId="16" fillId="0" borderId="0" xfId="4" applyBorder="1" applyAlignment="1" applyProtection="1">
      <alignment vertical="center"/>
    </xf>
    <xf numFmtId="0" fontId="45" fillId="0" borderId="16" xfId="4" applyFont="1" applyBorder="1" applyAlignment="1" applyProtection="1">
      <alignment vertical="center"/>
      <protection hidden="1"/>
    </xf>
    <xf numFmtId="0" fontId="16" fillId="0" borderId="0" xfId="4" applyFont="1" applyBorder="1" applyAlignment="1" applyProtection="1">
      <alignment vertical="center"/>
      <protection locked="0"/>
    </xf>
    <xf numFmtId="0" fontId="16" fillId="0" borderId="0" xfId="4" applyBorder="1" applyAlignment="1">
      <alignment horizontal="left" vertical="center" wrapText="1"/>
    </xf>
    <xf numFmtId="0" fontId="24" fillId="0" borderId="0" xfId="4" applyFont="1" applyBorder="1" applyAlignment="1">
      <alignment horizontal="left" vertical="center"/>
    </xf>
    <xf numFmtId="0" fontId="0" fillId="0" borderId="0" xfId="0" applyAlignment="1">
      <alignment horizontal="left"/>
    </xf>
    <xf numFmtId="0" fontId="16" fillId="0" borderId="1" xfId="0" applyFont="1" applyFill="1" applyBorder="1" applyAlignment="1" applyProtection="1">
      <alignment horizontal="center" vertical="center" wrapText="1"/>
      <protection locked="0"/>
    </xf>
    <xf numFmtId="0" fontId="45" fillId="0" borderId="0" xfId="4" applyFont="1" applyBorder="1" applyAlignment="1">
      <alignment horizontal="left" vertical="center"/>
    </xf>
    <xf numFmtId="0" fontId="16" fillId="0" borderId="0" xfId="4" applyFont="1" applyBorder="1" applyAlignment="1">
      <alignment vertical="center" wrapText="1"/>
    </xf>
    <xf numFmtId="0" fontId="45" fillId="0" borderId="0" xfId="4" applyFont="1" applyBorder="1" applyAlignment="1">
      <alignment horizontal="left" vertical="top"/>
    </xf>
    <xf numFmtId="0" fontId="16" fillId="0" borderId="0" xfId="4" applyFont="1" applyBorder="1" applyAlignment="1">
      <alignment horizontal="left" vertical="center" wrapText="1"/>
    </xf>
    <xf numFmtId="0" fontId="26" fillId="0" borderId="0" xfId="0" applyFont="1" applyAlignment="1">
      <alignment vertical="top"/>
    </xf>
    <xf numFmtId="0" fontId="16" fillId="0" borderId="0" xfId="4" applyFont="1" applyAlignment="1">
      <alignment vertical="center"/>
    </xf>
    <xf numFmtId="2" fontId="4" fillId="0" borderId="1" xfId="0" applyNumberFormat="1" applyFont="1" applyFill="1" applyBorder="1" applyAlignment="1">
      <alignment horizontal="center" vertical="center"/>
    </xf>
    <xf numFmtId="0" fontId="56" fillId="0" borderId="0" xfId="1" applyFont="1" applyAlignment="1" applyProtection="1">
      <alignment horizontal="left"/>
    </xf>
    <xf numFmtId="0" fontId="8" fillId="0" borderId="0" xfId="1" applyAlignment="1" applyProtection="1"/>
    <xf numFmtId="0" fontId="0" fillId="0" borderId="0" xfId="0"/>
    <xf numFmtId="3" fontId="13" fillId="10" borderId="53" xfId="0" applyNumberFormat="1" applyFont="1" applyFill="1" applyBorder="1" applyAlignment="1" applyProtection="1">
      <alignment horizontal="center"/>
      <protection locked="0"/>
    </xf>
    <xf numFmtId="0" fontId="13" fillId="0" borderId="0" xfId="0" applyFont="1" applyProtection="1"/>
    <xf numFmtId="166" fontId="14" fillId="0" borderId="3" xfId="0" applyNumberFormat="1" applyFont="1" applyBorder="1" applyAlignment="1" applyProtection="1">
      <alignment horizontal="center" vertical="center"/>
    </xf>
    <xf numFmtId="0" fontId="16" fillId="0" borderId="0" xfId="0" applyFont="1" applyProtection="1"/>
    <xf numFmtId="0" fontId="48" fillId="0" borderId="0" xfId="0" applyFont="1" applyProtection="1"/>
    <xf numFmtId="166" fontId="13" fillId="0" borderId="0" xfId="0" applyNumberFormat="1" applyFont="1" applyAlignment="1" applyProtection="1">
      <alignment horizontal="center"/>
    </xf>
    <xf numFmtId="166" fontId="13" fillId="0" borderId="0" xfId="0" applyNumberFormat="1" applyFont="1" applyAlignment="1" applyProtection="1">
      <alignment horizontal="right" vertical="center"/>
    </xf>
    <xf numFmtId="15" fontId="13" fillId="0" borderId="0" xfId="0" applyNumberFormat="1" applyFont="1" applyAlignment="1" applyProtection="1">
      <alignment horizontal="center"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13" fillId="0" borderId="0" xfId="0" quotePrefix="1" applyFont="1" applyAlignment="1" applyProtection="1">
      <alignment horizontal="left"/>
    </xf>
    <xf numFmtId="0" fontId="16" fillId="0" borderId="0" xfId="0" applyFont="1" applyAlignment="1" applyProtection="1">
      <alignment horizontal="left"/>
    </xf>
    <xf numFmtId="0" fontId="13" fillId="0" borderId="0" xfId="0" applyFont="1" applyAlignment="1" applyProtection="1">
      <alignment horizontal="left"/>
    </xf>
    <xf numFmtId="0" fontId="12" fillId="6" borderId="18" xfId="0" applyFont="1" applyFill="1" applyBorder="1" applyAlignment="1" applyProtection="1">
      <alignment horizontal="right"/>
    </xf>
    <xf numFmtId="0" fontId="12" fillId="6" borderId="8" xfId="0" applyFont="1" applyFill="1" applyBorder="1" applyAlignment="1" applyProtection="1">
      <alignment horizontal="right"/>
    </xf>
    <xf numFmtId="0" fontId="12" fillId="6" borderId="15" xfId="0" applyFont="1" applyFill="1" applyBorder="1" applyAlignment="1" applyProtection="1">
      <alignment horizontal="right"/>
    </xf>
    <xf numFmtId="0" fontId="12" fillId="6" borderId="9" xfId="0" applyFont="1" applyFill="1" applyBorder="1" applyAlignment="1" applyProtection="1">
      <alignment horizontal="right"/>
    </xf>
    <xf numFmtId="166" fontId="14" fillId="0" borderId="0" xfId="0" applyNumberFormat="1" applyFont="1" applyAlignment="1" applyProtection="1">
      <alignment horizontal="center"/>
    </xf>
    <xf numFmtId="0" fontId="14" fillId="6" borderId="32" xfId="0" applyFont="1" applyFill="1" applyBorder="1" applyAlignment="1" applyProtection="1">
      <alignment horizontal="center" vertical="center" wrapText="1"/>
    </xf>
    <xf numFmtId="166" fontId="14" fillId="6" borderId="3" xfId="0" applyNumberFormat="1" applyFont="1" applyFill="1" applyBorder="1" applyAlignment="1" applyProtection="1">
      <alignment horizontal="center" vertical="center" wrapText="1"/>
    </xf>
    <xf numFmtId="166" fontId="14" fillId="6" borderId="34" xfId="0" applyNumberFormat="1"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16" fillId="0" borderId="0" xfId="0" applyFont="1" applyAlignment="1" applyProtection="1">
      <alignment vertical="center" wrapText="1"/>
    </xf>
    <xf numFmtId="1" fontId="13" fillId="3" borderId="10" xfId="0" applyNumberFormat="1" applyFont="1" applyFill="1" applyBorder="1" applyAlignment="1" applyProtection="1">
      <alignment horizontal="center" vertical="center"/>
    </xf>
    <xf numFmtId="166" fontId="13" fillId="0" borderId="55" xfId="0" applyNumberFormat="1" applyFont="1" applyBorder="1" applyAlignment="1" applyProtection="1">
      <alignment horizontal="center"/>
    </xf>
    <xf numFmtId="166" fontId="13" fillId="0" borderId="53" xfId="0" applyNumberFormat="1" applyFont="1" applyBorder="1" applyAlignment="1" applyProtection="1">
      <alignment horizontal="center"/>
    </xf>
    <xf numFmtId="166" fontId="13" fillId="0" borderId="65" xfId="0" applyNumberFormat="1" applyFont="1" applyBorder="1" applyAlignment="1" applyProtection="1">
      <alignment horizontal="center"/>
    </xf>
    <xf numFmtId="1" fontId="13" fillId="3" borderId="8" xfId="0" applyNumberFormat="1" applyFont="1" applyFill="1" applyBorder="1" applyAlignment="1" applyProtection="1">
      <alignment horizontal="center" vertical="center"/>
    </xf>
    <xf numFmtId="166" fontId="13" fillId="0" borderId="17" xfId="0" applyNumberFormat="1" applyFont="1" applyBorder="1" applyAlignment="1" applyProtection="1">
      <alignment horizontal="center"/>
    </xf>
    <xf numFmtId="1" fontId="13" fillId="3" borderId="9" xfId="0" applyNumberFormat="1" applyFont="1" applyFill="1" applyBorder="1" applyAlignment="1" applyProtection="1">
      <alignment horizontal="center" vertical="center"/>
    </xf>
    <xf numFmtId="166" fontId="13" fillId="0" borderId="21" xfId="0" applyNumberFormat="1" applyFont="1" applyBorder="1" applyAlignment="1" applyProtection="1">
      <alignment horizontal="center"/>
    </xf>
    <xf numFmtId="166" fontId="16" fillId="0" borderId="66" xfId="0" applyNumberFormat="1" applyFont="1" applyBorder="1" applyAlignment="1" applyProtection="1">
      <alignment horizontal="center" vertical="center"/>
    </xf>
    <xf numFmtId="0" fontId="15" fillId="0" borderId="0" xfId="0" applyFont="1" applyProtection="1"/>
    <xf numFmtId="0" fontId="14" fillId="0" borderId="0" xfId="0" applyFont="1" applyProtection="1"/>
    <xf numFmtId="0" fontId="13" fillId="0" borderId="11" xfId="0" applyFont="1" applyBorder="1" applyProtection="1"/>
    <xf numFmtId="166" fontId="13" fillId="0" borderId="11" xfId="0" applyNumberFormat="1" applyFont="1" applyBorder="1" applyAlignment="1" applyProtection="1">
      <alignment horizontal="center"/>
    </xf>
    <xf numFmtId="166" fontId="13" fillId="0" borderId="0" xfId="0" applyNumberFormat="1" applyFont="1" applyBorder="1" applyAlignment="1" applyProtection="1">
      <alignment horizontal="center"/>
    </xf>
    <xf numFmtId="166" fontId="13" fillId="0" borderId="0" xfId="0" applyNumberFormat="1" applyFont="1" applyAlignment="1" applyProtection="1">
      <alignment horizontal="center"/>
      <protection locked="0"/>
    </xf>
    <xf numFmtId="0" fontId="24" fillId="0" borderId="28" xfId="0" applyFont="1" applyFill="1" applyBorder="1" applyAlignment="1" applyProtection="1">
      <alignment horizontal="left" vertical="top" wrapText="1"/>
      <protection locked="0"/>
    </xf>
    <xf numFmtId="0" fontId="24" fillId="0" borderId="25" xfId="0" applyFont="1" applyFill="1" applyBorder="1" applyAlignment="1" applyProtection="1">
      <alignment horizontal="left" vertical="top" wrapText="1"/>
      <protection locked="0"/>
    </xf>
    <xf numFmtId="0" fontId="0" fillId="0" borderId="0" xfId="0"/>
    <xf numFmtId="0" fontId="4" fillId="5" borderId="5" xfId="0" applyFont="1" applyFill="1" applyBorder="1" applyAlignment="1">
      <alignment horizontal="center"/>
    </xf>
    <xf numFmtId="0" fontId="4" fillId="5" borderId="30" xfId="0" applyFont="1" applyFill="1" applyBorder="1" applyAlignment="1">
      <alignment horizontal="center"/>
    </xf>
    <xf numFmtId="0" fontId="16" fillId="8" borderId="5" xfId="0" applyFont="1" applyFill="1" applyBorder="1" applyAlignment="1" applyProtection="1">
      <alignment horizontal="center"/>
      <protection hidden="1"/>
    </xf>
    <xf numFmtId="0" fontId="16" fillId="8" borderId="42" xfId="0" applyFont="1" applyFill="1" applyBorder="1" applyAlignment="1" applyProtection="1">
      <alignment horizontal="center"/>
      <protection hidden="1"/>
    </xf>
    <xf numFmtId="0" fontId="16" fillId="8" borderId="30" xfId="0" applyFont="1" applyFill="1" applyBorder="1" applyAlignment="1" applyProtection="1">
      <alignment horizontal="center"/>
      <protection hidden="1"/>
    </xf>
    <xf numFmtId="0" fontId="16" fillId="0" borderId="48" xfId="0" applyFont="1"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13" fillId="0" borderId="0" xfId="0" applyFont="1" applyProtection="1"/>
    <xf numFmtId="0" fontId="13" fillId="0" borderId="0" xfId="0" quotePrefix="1" applyFont="1" applyAlignment="1" applyProtection="1">
      <alignment horizontal="left"/>
    </xf>
    <xf numFmtId="0" fontId="16" fillId="0" borderId="0" xfId="0" applyFont="1" applyAlignment="1" applyProtection="1">
      <alignment horizontal="left"/>
    </xf>
    <xf numFmtId="0" fontId="13" fillId="0" borderId="0" xfId="0" applyFont="1" applyAlignment="1" applyProtection="1">
      <alignment horizontal="center" vertical="center"/>
    </xf>
    <xf numFmtId="166" fontId="13" fillId="0" borderId="0" xfId="0" applyNumberFormat="1" applyFont="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8" fillId="0" borderId="0" xfId="1" applyAlignment="1" applyProtection="1"/>
    <xf numFmtId="0" fontId="16" fillId="0" borderId="0" xfId="0" applyFont="1" applyProtection="1"/>
    <xf numFmtId="0" fontId="13" fillId="6" borderId="5" xfId="0" applyFont="1" applyFill="1" applyBorder="1" applyAlignment="1" applyProtection="1">
      <alignment vertical="top" wrapText="1"/>
    </xf>
    <xf numFmtId="0" fontId="0" fillId="6" borderId="42" xfId="0" applyFill="1" applyBorder="1" applyAlignment="1">
      <alignment vertical="top" wrapText="1"/>
    </xf>
    <xf numFmtId="0" fontId="0" fillId="6" borderId="30" xfId="0" applyFill="1" applyBorder="1" applyAlignment="1">
      <alignment vertical="top" wrapText="1"/>
    </xf>
    <xf numFmtId="0" fontId="0" fillId="6" borderId="6" xfId="0" applyFill="1" applyBorder="1" applyAlignment="1">
      <alignment vertical="top" wrapText="1"/>
    </xf>
    <xf numFmtId="0" fontId="0" fillId="6" borderId="0" xfId="0" applyFill="1" applyBorder="1" applyAlignment="1">
      <alignment vertical="top" wrapText="1"/>
    </xf>
    <xf numFmtId="0" fontId="0" fillId="6" borderId="24" xfId="0" applyFill="1" applyBorder="1" applyAlignment="1">
      <alignment vertical="top" wrapText="1"/>
    </xf>
    <xf numFmtId="0" fontId="0" fillId="6" borderId="7" xfId="0" applyFill="1" applyBorder="1" applyAlignment="1">
      <alignment vertical="top" wrapText="1"/>
    </xf>
    <xf numFmtId="0" fontId="0" fillId="6" borderId="11" xfId="0" applyFill="1" applyBorder="1" applyAlignment="1">
      <alignment vertical="top" wrapText="1"/>
    </xf>
    <xf numFmtId="0" fontId="0" fillId="6" borderId="45" xfId="0" applyFill="1" applyBorder="1" applyAlignment="1">
      <alignment vertical="top" wrapText="1"/>
    </xf>
    <xf numFmtId="0" fontId="53" fillId="0" borderId="11" xfId="0" applyFont="1" applyBorder="1" applyAlignment="1" applyProtection="1">
      <alignment horizontal="left" vertical="center"/>
    </xf>
    <xf numFmtId="0" fontId="14" fillId="6" borderId="6" xfId="0" applyFont="1" applyFill="1" applyBorder="1" applyAlignment="1" applyProtection="1">
      <alignment vertical="center"/>
    </xf>
    <xf numFmtId="0" fontId="14" fillId="6" borderId="0" xfId="0" applyFont="1" applyFill="1" applyAlignment="1" applyProtection="1">
      <alignment vertical="center"/>
    </xf>
    <xf numFmtId="0" fontId="11" fillId="0" borderId="1" xfId="0" applyFont="1" applyBorder="1" applyAlignment="1" applyProtection="1">
      <alignment horizontal="left" vertical="center"/>
    </xf>
    <xf numFmtId="0" fontId="11" fillId="0" borderId="1" xfId="0" applyFont="1" applyBorder="1" applyAlignment="1" applyProtection="1">
      <alignment horizontal="left"/>
    </xf>
    <xf numFmtId="1" fontId="16" fillId="0" borderId="27" xfId="0" applyNumberFormat="1" applyFont="1" applyFill="1" applyBorder="1" applyAlignment="1" applyProtection="1">
      <alignment horizontal="left" vertical="top" wrapText="1"/>
      <protection locked="0"/>
    </xf>
    <xf numFmtId="1" fontId="16" fillId="0" borderId="28" xfId="0" applyNumberFormat="1" applyFont="1" applyFill="1" applyBorder="1" applyAlignment="1" applyProtection="1">
      <alignment horizontal="left" vertical="top" wrapText="1"/>
      <protection locked="0"/>
    </xf>
    <xf numFmtId="0" fontId="11" fillId="0" borderId="0" xfId="0" applyFont="1" applyAlignment="1">
      <alignment vertical="center"/>
    </xf>
    <xf numFmtId="0" fontId="11" fillId="0" borderId="0" xfId="0" applyFont="1" applyAlignment="1"/>
    <xf numFmtId="0" fontId="24" fillId="0" borderId="49" xfId="0" applyFont="1" applyBorder="1" applyAlignment="1">
      <alignment horizontal="center" vertical="center" wrapText="1"/>
    </xf>
    <xf numFmtId="0" fontId="0" fillId="0" borderId="51" xfId="0" applyBorder="1" applyAlignment="1">
      <alignment wrapText="1"/>
    </xf>
    <xf numFmtId="0" fontId="0" fillId="0" borderId="52" xfId="0" applyBorder="1" applyAlignment="1">
      <alignment wrapText="1"/>
    </xf>
    <xf numFmtId="0" fontId="0" fillId="0" borderId="16" xfId="0" applyBorder="1" applyAlignment="1">
      <alignment wrapText="1"/>
    </xf>
    <xf numFmtId="0" fontId="0" fillId="0" borderId="53" xfId="0" applyBorder="1" applyAlignment="1">
      <alignment wrapText="1"/>
    </xf>
    <xf numFmtId="0" fontId="0" fillId="0" borderId="54" xfId="0" applyBorder="1" applyAlignment="1">
      <alignment wrapText="1"/>
    </xf>
    <xf numFmtId="0" fontId="27" fillId="0" borderId="53" xfId="0" applyFont="1" applyBorder="1" applyAlignment="1">
      <alignment horizontal="center" vertical="top" wrapText="1"/>
    </xf>
    <xf numFmtId="0" fontId="27" fillId="0" borderId="2" xfId="0" applyFont="1" applyBorder="1" applyAlignment="1">
      <alignment horizontal="center" vertical="top" wrapText="1"/>
    </xf>
    <xf numFmtId="0" fontId="0" fillId="0" borderId="2" xfId="0" applyBorder="1" applyAlignment="1">
      <alignment horizontal="center" wrapText="1"/>
    </xf>
    <xf numFmtId="0" fontId="0" fillId="0" borderId="54" xfId="0" applyBorder="1" applyAlignment="1">
      <alignment horizontal="center" wrapText="1"/>
    </xf>
    <xf numFmtId="0" fontId="24" fillId="0" borderId="27" xfId="0" quotePrefix="1" applyFont="1" applyFill="1" applyBorder="1" applyAlignment="1" applyProtection="1">
      <alignment horizontal="left" vertical="top" wrapText="1"/>
      <protection locked="0"/>
    </xf>
    <xf numFmtId="0" fontId="24" fillId="0" borderId="28" xfId="0" applyFont="1" applyFill="1" applyBorder="1" applyAlignment="1" applyProtection="1">
      <alignment horizontal="left" vertical="top" wrapText="1"/>
      <protection locked="0"/>
    </xf>
    <xf numFmtId="0" fontId="24" fillId="0" borderId="47" xfId="0" applyFont="1" applyFill="1" applyBorder="1" applyAlignment="1" applyProtection="1">
      <alignment horizontal="left" vertical="top" wrapText="1"/>
      <protection locked="0"/>
    </xf>
    <xf numFmtId="0" fontId="24" fillId="0" borderId="27" xfId="0" applyFont="1" applyFill="1" applyBorder="1" applyAlignment="1" applyProtection="1">
      <alignment horizontal="left" vertical="top" wrapText="1"/>
      <protection locked="0"/>
    </xf>
    <xf numFmtId="0" fontId="24" fillId="6" borderId="27" xfId="0" applyFont="1" applyFill="1" applyBorder="1" applyAlignment="1">
      <alignment horizontal="left" vertical="top"/>
    </xf>
    <xf numFmtId="0" fontId="24" fillId="6" borderId="28" xfId="0" applyFont="1" applyFill="1" applyBorder="1" applyAlignment="1">
      <alignment horizontal="left" vertical="top"/>
    </xf>
    <xf numFmtId="0" fontId="24" fillId="6" borderId="47" xfId="0" applyFont="1" applyFill="1" applyBorder="1" applyAlignment="1">
      <alignment horizontal="left" vertical="top"/>
    </xf>
    <xf numFmtId="0" fontId="41" fillId="0" borderId="49"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6" xfId="0" applyFont="1" applyBorder="1" applyAlignment="1">
      <alignment horizontal="center" vertical="center" wrapText="1"/>
    </xf>
    <xf numFmtId="0" fontId="4" fillId="0" borderId="52" xfId="0" applyFont="1" applyBorder="1" applyAlignment="1">
      <alignment wrapText="1"/>
    </xf>
    <xf numFmtId="0" fontId="4" fillId="0" borderId="0" xfId="0" applyFont="1" applyBorder="1" applyAlignment="1">
      <alignment wrapText="1"/>
    </xf>
    <xf numFmtId="0" fontId="4" fillId="0" borderId="0" xfId="0" applyFont="1" applyAlignment="1">
      <alignment wrapText="1"/>
    </xf>
    <xf numFmtId="0" fontId="4" fillId="0" borderId="16" xfId="0" applyFont="1" applyBorder="1" applyAlignment="1">
      <alignment wrapText="1"/>
    </xf>
    <xf numFmtId="0" fontId="16" fillId="0" borderId="27" xfId="0" quotePrefix="1" applyFont="1" applyFill="1" applyBorder="1" applyAlignment="1" applyProtection="1">
      <alignment horizontal="left" vertical="top" wrapText="1"/>
      <protection locked="0"/>
    </xf>
    <xf numFmtId="0" fontId="16" fillId="0" borderId="28" xfId="0"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8" fillId="0" borderId="27" xfId="1" applyFill="1" applyBorder="1" applyAlignment="1" applyProtection="1">
      <alignment horizontal="left" vertical="top" wrapText="1"/>
      <protection locked="0"/>
    </xf>
    <xf numFmtId="0" fontId="16" fillId="0" borderId="27" xfId="1" applyFont="1" applyFill="1" applyBorder="1" applyAlignment="1" applyProtection="1">
      <alignment horizontal="left" vertical="top" wrapText="1"/>
      <protection locked="0"/>
    </xf>
    <xf numFmtId="0" fontId="16" fillId="0" borderId="28" xfId="1" applyFont="1" applyFill="1" applyBorder="1" applyAlignment="1" applyProtection="1">
      <alignment horizontal="left" vertical="top" wrapText="1"/>
      <protection locked="0"/>
    </xf>
    <xf numFmtId="0" fontId="52" fillId="0" borderId="64" xfId="0" applyFont="1" applyFill="1" applyBorder="1" applyAlignment="1">
      <alignment vertical="center" wrapText="1"/>
    </xf>
    <xf numFmtId="0" fontId="16" fillId="0" borderId="0"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42" fillId="8" borderId="53" xfId="0" applyFont="1" applyFill="1" applyBorder="1" applyAlignment="1">
      <alignment vertical="center" wrapText="1"/>
    </xf>
    <xf numFmtId="0" fontId="42" fillId="8" borderId="2" xfId="0" applyFont="1" applyFill="1" applyBorder="1" applyAlignment="1">
      <alignmen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27" fillId="0" borderId="52" xfId="0" applyFont="1" applyBorder="1" applyAlignment="1">
      <alignment horizontal="center" vertical="top" wrapText="1"/>
    </xf>
    <xf numFmtId="0" fontId="27" fillId="0" borderId="0" xfId="0" applyFont="1" applyBorder="1" applyAlignment="1">
      <alignment horizontal="center" vertical="top" wrapText="1"/>
    </xf>
    <xf numFmtId="0" fontId="0" fillId="0" borderId="0" xfId="0" applyBorder="1" applyAlignment="1">
      <alignment horizontal="center" wrapText="1"/>
    </xf>
    <xf numFmtId="0" fontId="0" fillId="0" borderId="16" xfId="0" applyBorder="1" applyAlignment="1">
      <alignment horizontal="center" wrapText="1"/>
    </xf>
    <xf numFmtId="0" fontId="24" fillId="0" borderId="52" xfId="4" applyFont="1" applyBorder="1" applyAlignment="1" applyProtection="1">
      <alignment horizontal="left" vertical="top" wrapText="1"/>
      <protection locked="0"/>
    </xf>
    <xf numFmtId="0" fontId="24" fillId="0" borderId="0" xfId="4" applyFont="1" applyBorder="1" applyAlignment="1" applyProtection="1">
      <alignment horizontal="left" vertical="top" wrapText="1"/>
      <protection locked="0"/>
    </xf>
    <xf numFmtId="0" fontId="24" fillId="0" borderId="0" xfId="4" applyFont="1" applyAlignment="1" applyProtection="1">
      <alignment horizontal="left" vertical="top" wrapText="1"/>
      <protection locked="0"/>
    </xf>
    <xf numFmtId="0" fontId="24" fillId="0" borderId="16" xfId="4" applyFont="1" applyBorder="1" applyAlignment="1" applyProtection="1">
      <alignment horizontal="left" vertical="top" wrapText="1"/>
      <protection locked="0"/>
    </xf>
    <xf numFmtId="0" fontId="24" fillId="0" borderId="0" xfId="4" applyFont="1" applyBorder="1" applyAlignment="1">
      <alignment horizontal="left" vertical="center"/>
    </xf>
    <xf numFmtId="0" fontId="16" fillId="0" borderId="52" xfId="4" applyBorder="1" applyAlignment="1">
      <alignment horizontal="left" vertical="center" wrapText="1"/>
    </xf>
    <xf numFmtId="0" fontId="16" fillId="0" borderId="0" xfId="4" applyBorder="1" applyAlignment="1">
      <alignment horizontal="left" vertical="center" wrapText="1"/>
    </xf>
    <xf numFmtId="0" fontId="24" fillId="0" borderId="28" xfId="4" applyFont="1" applyBorder="1" applyAlignment="1">
      <alignment horizontal="left" vertical="center" wrapText="1"/>
    </xf>
    <xf numFmtId="0" fontId="24" fillId="0" borderId="47" xfId="4" applyFont="1" applyBorder="1" applyAlignment="1">
      <alignment horizontal="left" vertical="center" wrapText="1"/>
    </xf>
    <xf numFmtId="0" fontId="16" fillId="0" borderId="49" xfId="4" applyBorder="1" applyAlignment="1">
      <alignment horizontal="center" vertical="center" wrapText="1"/>
    </xf>
    <xf numFmtId="0" fontId="16" fillId="0" borderId="25" xfId="4" applyBorder="1" applyAlignment="1">
      <alignment horizontal="center" vertical="center" wrapText="1"/>
    </xf>
    <xf numFmtId="0" fontId="16" fillId="0" borderId="51" xfId="4" applyBorder="1" applyAlignment="1">
      <alignment horizontal="center" vertical="center" wrapText="1"/>
    </xf>
    <xf numFmtId="0" fontId="16" fillId="0" borderId="52" xfId="4" applyBorder="1" applyAlignment="1">
      <alignment horizontal="center" vertical="center" wrapText="1"/>
    </xf>
    <xf numFmtId="0" fontId="16" fillId="0" borderId="0" xfId="4" applyAlignment="1">
      <alignment horizontal="center" vertical="center" wrapText="1"/>
    </xf>
    <xf numFmtId="0" fontId="16" fillId="0" borderId="16" xfId="4" applyBorder="1" applyAlignment="1">
      <alignment horizontal="center" vertical="center" wrapText="1"/>
    </xf>
    <xf numFmtId="0" fontId="24" fillId="0" borderId="49" xfId="4" applyFont="1" applyBorder="1" applyAlignment="1">
      <alignment horizontal="center" vertical="center" wrapText="1"/>
    </xf>
    <xf numFmtId="0" fontId="16" fillId="0" borderId="51" xfId="4" applyBorder="1" applyAlignment="1">
      <alignment wrapText="1"/>
    </xf>
    <xf numFmtId="0" fontId="16" fillId="0" borderId="52" xfId="4" applyBorder="1" applyAlignment="1">
      <alignment wrapText="1"/>
    </xf>
    <xf numFmtId="0" fontId="16" fillId="0" borderId="16" xfId="4" applyBorder="1" applyAlignment="1">
      <alignment wrapText="1"/>
    </xf>
    <xf numFmtId="0" fontId="16" fillId="0" borderId="53" xfId="4" applyBorder="1" applyAlignment="1">
      <alignment wrapText="1"/>
    </xf>
    <xf numFmtId="0" fontId="16" fillId="0" borderId="54" xfId="4" applyBorder="1" applyAlignment="1">
      <alignment wrapText="1"/>
    </xf>
    <xf numFmtId="0" fontId="27" fillId="0" borderId="53" xfId="4" applyFont="1" applyBorder="1" applyAlignment="1">
      <alignment horizontal="center" vertical="top" wrapText="1"/>
    </xf>
    <xf numFmtId="0" fontId="16" fillId="0" borderId="2" xfId="4" applyBorder="1" applyAlignment="1">
      <alignment horizontal="center" wrapText="1"/>
    </xf>
    <xf numFmtId="0" fontId="16" fillId="0" borderId="54" xfId="4" applyBorder="1" applyAlignment="1">
      <alignment horizontal="center" wrapText="1"/>
    </xf>
    <xf numFmtId="0" fontId="36" fillId="0" borderId="28" xfId="4" applyFont="1" applyBorder="1" applyAlignment="1">
      <alignment horizontal="left"/>
    </xf>
    <xf numFmtId="0" fontId="24" fillId="0" borderId="27" xfId="4" applyFont="1" applyBorder="1" applyAlignment="1">
      <alignment horizontal="left" vertical="top" wrapText="1"/>
    </xf>
    <xf numFmtId="0" fontId="24" fillId="0" borderId="28" xfId="4" applyFont="1" applyBorder="1" applyAlignment="1">
      <alignment horizontal="left" vertical="top" wrapText="1"/>
    </xf>
    <xf numFmtId="0" fontId="24" fillId="0" borderId="47" xfId="4" applyFont="1" applyBorder="1" applyAlignment="1">
      <alignment horizontal="left" vertical="top" wrapText="1"/>
    </xf>
    <xf numFmtId="0" fontId="24" fillId="0" borderId="0" xfId="4" applyFont="1" applyAlignment="1">
      <alignment horizontal="left" vertical="center"/>
    </xf>
    <xf numFmtId="0" fontId="16" fillId="0" borderId="0" xfId="4" applyAlignment="1">
      <alignment horizontal="left" vertical="center"/>
    </xf>
    <xf numFmtId="0" fontId="24" fillId="0" borderId="27" xfId="0" applyFont="1" applyFill="1" applyBorder="1" applyAlignment="1" applyProtection="1">
      <alignment horizontal="left" vertical="top" wrapText="1"/>
    </xf>
    <xf numFmtId="0" fontId="24" fillId="0" borderId="28" xfId="0" applyFont="1" applyFill="1" applyBorder="1" applyAlignment="1" applyProtection="1">
      <alignment horizontal="left" vertical="top" wrapText="1"/>
    </xf>
    <xf numFmtId="0" fontId="24" fillId="0" borderId="47" xfId="0" applyFont="1" applyFill="1" applyBorder="1" applyAlignment="1" applyProtection="1">
      <alignment horizontal="left" vertical="top" wrapText="1"/>
    </xf>
    <xf numFmtId="0" fontId="24" fillId="0" borderId="25" xfId="0" applyFont="1" applyFill="1" applyBorder="1" applyAlignment="1" applyProtection="1">
      <alignment horizontal="left" vertical="top" wrapText="1"/>
      <protection locked="0"/>
    </xf>
    <xf numFmtId="0" fontId="24" fillId="0" borderId="51" xfId="0" applyFont="1" applyFill="1" applyBorder="1" applyAlignment="1" applyProtection="1">
      <alignment horizontal="left" vertical="top" wrapText="1"/>
      <protection locked="0"/>
    </xf>
    <xf numFmtId="0" fontId="38" fillId="0" borderId="62" xfId="4" applyFont="1" applyBorder="1" applyAlignment="1">
      <alignment horizontal="center" vertical="center" wrapText="1"/>
    </xf>
    <xf numFmtId="0" fontId="39" fillId="0" borderId="62" xfId="4" applyFont="1" applyBorder="1" applyAlignment="1">
      <alignment horizontal="center" vertical="center" wrapText="1"/>
    </xf>
    <xf numFmtId="0" fontId="24" fillId="0" borderId="2" xfId="4" applyFont="1" applyBorder="1" applyAlignment="1">
      <alignment vertical="center" wrapText="1"/>
    </xf>
    <xf numFmtId="0" fontId="16" fillId="0" borderId="2" xfId="4" applyBorder="1" applyAlignment="1">
      <alignment vertical="center" wrapText="1"/>
    </xf>
    <xf numFmtId="0" fontId="24" fillId="0" borderId="52" xfId="4" applyFont="1" applyBorder="1" applyAlignment="1">
      <alignment horizontal="center" vertical="center" wrapText="1"/>
    </xf>
    <xf numFmtId="0" fontId="27" fillId="0" borderId="52" xfId="4" applyFont="1" applyBorder="1" applyAlignment="1">
      <alignment horizontal="center" vertical="top" wrapText="1"/>
    </xf>
    <xf numFmtId="0" fontId="16" fillId="0" borderId="0" xfId="4" applyAlignment="1">
      <alignment horizontal="center" wrapText="1"/>
    </xf>
    <xf numFmtId="0" fontId="16" fillId="0" borderId="16" xfId="4" applyBorder="1" applyAlignment="1">
      <alignment horizontal="center" wrapText="1"/>
    </xf>
    <xf numFmtId="0" fontId="24" fillId="0" borderId="52" xfId="4" applyFont="1" applyBorder="1" applyAlignment="1">
      <alignment horizontal="left" vertical="center" wrapText="1"/>
    </xf>
    <xf numFmtId="0" fontId="24" fillId="0" borderId="0" xfId="4" applyFont="1" applyAlignment="1">
      <alignment horizontal="left" vertical="center" wrapText="1"/>
    </xf>
    <xf numFmtId="0" fontId="24" fillId="0" borderId="16" xfId="4" applyFont="1" applyBorder="1" applyAlignment="1">
      <alignment horizontal="left" vertical="center" wrapText="1"/>
    </xf>
    <xf numFmtId="169" fontId="29" fillId="0" borderId="2" xfId="4" applyNumberFormat="1" applyFont="1" applyBorder="1" applyAlignment="1">
      <alignment horizontal="center" vertical="center"/>
    </xf>
    <xf numFmtId="169" fontId="29" fillId="0" borderId="54" xfId="4" applyNumberFormat="1" applyFont="1" applyBorder="1" applyAlignment="1">
      <alignment horizontal="center" vertical="center"/>
    </xf>
    <xf numFmtId="0" fontId="16" fillId="0" borderId="2" xfId="4" applyFont="1" applyBorder="1" applyAlignment="1">
      <alignment vertical="top" wrapText="1"/>
    </xf>
    <xf numFmtId="0" fontId="24" fillId="0" borderId="0" xfId="4" applyFont="1" applyAlignment="1">
      <alignment horizontal="left" vertical="top" wrapText="1"/>
    </xf>
    <xf numFmtId="0" fontId="16" fillId="0" borderId="0" xfId="4" applyAlignment="1">
      <alignment horizontal="left" vertical="top"/>
    </xf>
    <xf numFmtId="0" fontId="24" fillId="0" borderId="0" xfId="4" applyFont="1" applyAlignment="1">
      <alignment horizontal="left" vertical="top"/>
    </xf>
    <xf numFmtId="15" fontId="24" fillId="0" borderId="0" xfId="4" applyNumberFormat="1" applyFont="1" applyAlignment="1">
      <alignment horizontal="center" vertical="center"/>
    </xf>
    <xf numFmtId="0" fontId="24" fillId="0" borderId="0" xfId="4" applyFont="1" applyAlignment="1">
      <alignment horizontal="center" vertical="center"/>
    </xf>
    <xf numFmtId="0" fontId="24" fillId="0" borderId="25" xfId="4" applyFont="1" applyBorder="1" applyAlignment="1">
      <alignment horizontal="center" vertical="top"/>
    </xf>
    <xf numFmtId="0" fontId="16" fillId="0" borderId="25" xfId="4" applyBorder="1" applyAlignment="1">
      <alignment horizontal="center" vertical="top"/>
    </xf>
    <xf numFmtId="0" fontId="44" fillId="0" borderId="62" xfId="4" applyFont="1" applyBorder="1" applyAlignment="1">
      <alignment horizontal="center" vertical="center" wrapText="1"/>
    </xf>
    <xf numFmtId="0" fontId="37" fillId="0" borderId="27" xfId="0" applyFont="1" applyFill="1" applyBorder="1" applyAlignment="1" applyProtection="1">
      <alignment horizontal="left" vertical="top" wrapText="1"/>
      <protection locked="0"/>
    </xf>
    <xf numFmtId="0" fontId="37" fillId="0" borderId="28" xfId="0" applyFont="1" applyFill="1" applyBorder="1" applyAlignment="1" applyProtection="1">
      <alignment horizontal="left" vertical="top" wrapText="1"/>
      <protection locked="0"/>
    </xf>
    <xf numFmtId="0" fontId="37" fillId="0" borderId="47" xfId="0" applyFont="1" applyFill="1" applyBorder="1" applyAlignment="1" applyProtection="1">
      <alignment horizontal="left" vertical="top" wrapText="1"/>
      <protection locked="0"/>
    </xf>
    <xf numFmtId="0" fontId="24" fillId="6" borderId="49" xfId="0" applyFont="1" applyFill="1" applyBorder="1" applyAlignment="1">
      <alignment horizontal="left" vertical="center"/>
    </xf>
    <xf numFmtId="0" fontId="24" fillId="6" borderId="25" xfId="0" applyFont="1" applyFill="1" applyBorder="1" applyAlignment="1">
      <alignment horizontal="left" vertical="center"/>
    </xf>
    <xf numFmtId="0" fontId="24" fillId="6" borderId="1" xfId="0" applyFont="1" applyFill="1" applyBorder="1" applyAlignment="1">
      <alignment horizontal="left" vertical="top" wrapText="1"/>
    </xf>
    <xf numFmtId="0" fontId="55" fillId="6" borderId="49" xfId="0" applyFont="1" applyFill="1" applyBorder="1" applyAlignment="1">
      <alignment horizontal="left" vertical="center" wrapText="1"/>
    </xf>
    <xf numFmtId="0" fontId="55" fillId="6" borderId="25" xfId="0" applyFont="1" applyFill="1" applyBorder="1" applyAlignment="1">
      <alignment horizontal="left" vertical="center"/>
    </xf>
    <xf numFmtId="0" fontId="16" fillId="0" borderId="27" xfId="4" applyBorder="1" applyAlignment="1" applyProtection="1">
      <alignment horizontal="left" vertical="center"/>
      <protection locked="0"/>
    </xf>
    <xf numFmtId="0" fontId="16" fillId="0" borderId="28" xfId="4" applyBorder="1" applyAlignment="1" applyProtection="1">
      <alignment horizontal="left" vertical="center"/>
      <protection locked="0"/>
    </xf>
    <xf numFmtId="0" fontId="16" fillId="0" borderId="36" xfId="4" applyBorder="1" applyAlignment="1" applyProtection="1">
      <alignment horizontal="left" vertical="center"/>
      <protection locked="0"/>
    </xf>
    <xf numFmtId="0" fontId="16" fillId="8" borderId="8" xfId="4" applyFill="1" applyBorder="1" applyAlignment="1">
      <alignment horizontal="left" vertical="center"/>
    </xf>
    <xf numFmtId="0" fontId="16" fillId="8" borderId="1" xfId="4" applyFill="1" applyBorder="1" applyAlignment="1">
      <alignment horizontal="left" vertical="center"/>
    </xf>
    <xf numFmtId="0" fontId="16" fillId="8" borderId="19" xfId="4" applyFill="1" applyBorder="1" applyAlignment="1">
      <alignment horizontal="left" vertical="center"/>
    </xf>
    <xf numFmtId="0" fontId="16" fillId="8" borderId="25" xfId="4" applyFill="1" applyBorder="1" applyAlignment="1">
      <alignment horizontal="left" vertical="top"/>
    </xf>
    <xf numFmtId="0" fontId="16" fillId="8" borderId="0" xfId="4" applyFill="1" applyAlignment="1">
      <alignment horizontal="left" vertical="top"/>
    </xf>
    <xf numFmtId="0" fontId="16" fillId="8" borderId="2" xfId="4" applyFill="1" applyBorder="1" applyAlignment="1">
      <alignment horizontal="left" vertical="top"/>
    </xf>
    <xf numFmtId="0" fontId="16" fillId="0" borderId="28" xfId="4" applyBorder="1" applyAlignment="1">
      <alignment horizontal="left" vertical="center" wrapText="1"/>
    </xf>
    <xf numFmtId="0" fontId="16" fillId="0" borderId="47" xfId="4" applyBorder="1" applyAlignment="1">
      <alignment horizontal="left" vertical="center" wrapText="1"/>
    </xf>
    <xf numFmtId="0" fontId="16" fillId="0" borderId="28" xfId="4" applyBorder="1" applyAlignment="1">
      <alignment horizontal="left" vertical="top" wrapText="1"/>
    </xf>
    <xf numFmtId="0" fontId="16" fillId="0" borderId="48" xfId="4" applyBorder="1" applyAlignment="1">
      <alignment vertical="center"/>
    </xf>
    <xf numFmtId="0" fontId="24" fillId="8" borderId="22" xfId="4" applyFont="1" applyFill="1" applyBorder="1" applyAlignment="1">
      <alignment horizontal="left" vertical="center"/>
    </xf>
    <xf numFmtId="0" fontId="24" fillId="8" borderId="61" xfId="4" applyFont="1" applyFill="1" applyBorder="1" applyAlignment="1">
      <alignment horizontal="left" vertical="center"/>
    </xf>
    <xf numFmtId="0" fontId="24" fillId="0" borderId="21" xfId="4" applyFont="1" applyBorder="1"/>
    <xf numFmtId="0" fontId="16" fillId="0" borderId="22" xfId="4" applyBorder="1" applyAlignment="1">
      <alignment horizontal="left" vertical="top" wrapText="1"/>
    </xf>
    <xf numFmtId="0" fontId="16" fillId="0" borderId="61" xfId="4" applyBorder="1" applyAlignment="1">
      <alignment horizontal="left" vertical="top" wrapText="1"/>
    </xf>
    <xf numFmtId="0" fontId="16" fillId="0" borderId="21" xfId="4" applyBorder="1" applyAlignment="1">
      <alignment horizontal="left" vertical="top" wrapText="1"/>
    </xf>
    <xf numFmtId="0" fontId="16" fillId="8" borderId="58" xfId="4" applyFill="1" applyBorder="1" applyAlignment="1">
      <alignment horizontal="left" vertical="center"/>
    </xf>
    <xf numFmtId="0" fontId="16" fillId="8" borderId="2" xfId="4" applyFill="1" applyBorder="1" applyAlignment="1">
      <alignment horizontal="left" vertical="center"/>
    </xf>
    <xf numFmtId="0" fontId="16" fillId="8" borderId="59" xfId="4" applyFill="1" applyBorder="1" applyAlignment="1">
      <alignment horizontal="left" vertical="center"/>
    </xf>
    <xf numFmtId="0" fontId="16" fillId="0" borderId="6" xfId="4" applyBorder="1" applyAlignment="1">
      <alignment horizontal="left" vertical="center" wrapText="1"/>
    </xf>
    <xf numFmtId="0" fontId="16" fillId="0" borderId="0" xfId="4" applyAlignment="1">
      <alignment horizontal="left" vertical="center" wrapText="1"/>
    </xf>
    <xf numFmtId="0" fontId="16" fillId="0" borderId="24" xfId="4" applyBorder="1" applyAlignment="1">
      <alignment horizontal="left" vertical="center" wrapText="1"/>
    </xf>
    <xf numFmtId="0" fontId="16" fillId="0" borderId="49" xfId="4" applyBorder="1" applyAlignment="1" applyProtection="1">
      <alignment vertical="center" wrapText="1"/>
      <protection hidden="1"/>
    </xf>
    <xf numFmtId="0" fontId="16" fillId="0" borderId="25" xfId="4" applyBorder="1" applyAlignment="1" applyProtection="1">
      <alignment vertical="center" wrapText="1"/>
      <protection hidden="1"/>
    </xf>
    <xf numFmtId="0" fontId="16" fillId="0" borderId="51" xfId="4" applyBorder="1" applyAlignment="1" applyProtection="1">
      <alignment vertical="center" wrapText="1"/>
      <protection hidden="1"/>
    </xf>
    <xf numFmtId="0" fontId="16" fillId="0" borderId="53" xfId="4" applyBorder="1" applyAlignment="1" applyProtection="1">
      <alignment vertical="center" wrapText="1"/>
      <protection hidden="1"/>
    </xf>
    <xf numFmtId="0" fontId="16" fillId="0" borderId="2" xfId="4" applyBorder="1" applyAlignment="1" applyProtection="1">
      <alignment vertical="center" wrapText="1"/>
      <protection hidden="1"/>
    </xf>
    <xf numFmtId="0" fontId="16" fillId="0" borderId="54" xfId="4" applyBorder="1" applyAlignment="1" applyProtection="1">
      <alignment vertical="center" wrapText="1"/>
      <protection hidden="1"/>
    </xf>
    <xf numFmtId="0" fontId="16" fillId="8" borderId="49" xfId="4" applyFill="1" applyBorder="1" applyAlignment="1">
      <alignment horizontal="left" vertical="top"/>
    </xf>
    <xf numFmtId="0" fontId="16" fillId="8" borderId="53" xfId="4" applyFill="1" applyBorder="1" applyAlignment="1">
      <alignment horizontal="left" vertical="top"/>
    </xf>
    <xf numFmtId="0" fontId="16" fillId="0" borderId="25" xfId="4" applyBorder="1" applyAlignment="1">
      <alignment vertical="center" wrapText="1"/>
    </xf>
    <xf numFmtId="0" fontId="16" fillId="8" borderId="52" xfId="4" applyFill="1" applyBorder="1" applyAlignment="1">
      <alignment horizontal="left" vertical="top"/>
    </xf>
    <xf numFmtId="0" fontId="16" fillId="0" borderId="55" xfId="4" applyBorder="1" applyAlignment="1">
      <alignment horizontal="left" vertical="center" wrapText="1"/>
    </xf>
    <xf numFmtId="0" fontId="0" fillId="0" borderId="27" xfId="0" applyBorder="1" applyAlignment="1">
      <alignment vertical="center" wrapText="1"/>
    </xf>
    <xf numFmtId="0" fontId="0" fillId="0" borderId="28" xfId="0" applyBorder="1"/>
    <xf numFmtId="0" fontId="0" fillId="0" borderId="47" xfId="0" applyBorder="1"/>
    <xf numFmtId="0" fontId="0" fillId="0" borderId="1" xfId="0" applyBorder="1" applyAlignment="1">
      <alignment vertical="center" wrapText="1"/>
    </xf>
    <xf numFmtId="0" fontId="0" fillId="0" borderId="1" xfId="0" applyBorder="1" applyAlignment="1">
      <alignment wrapText="1"/>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34" xfId="0" applyFont="1" applyFill="1" applyBorder="1" applyAlignment="1">
      <alignment horizontal="center" vertical="center"/>
    </xf>
    <xf numFmtId="16"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0" fillId="10" borderId="2" xfId="0" applyFill="1" applyBorder="1" applyProtection="1">
      <protection locked="0"/>
    </xf>
    <xf numFmtId="0" fontId="4" fillId="0" borderId="2" xfId="0" applyFont="1" applyBorder="1"/>
    <xf numFmtId="0" fontId="0" fillId="0" borderId="2" xfId="0" applyBorder="1"/>
    <xf numFmtId="0" fontId="0" fillId="0" borderId="0" xfId="0" applyAlignment="1">
      <alignment wrapText="1"/>
    </xf>
    <xf numFmtId="0" fontId="32" fillId="0" borderId="0" xfId="4" applyFont="1" applyAlignment="1">
      <alignment horizontal="left" indent="1"/>
    </xf>
    <xf numFmtId="0" fontId="16" fillId="0" borderId="0" xfId="4" applyAlignment="1">
      <alignment horizontal="left" wrapText="1" indent="2"/>
    </xf>
    <xf numFmtId="0" fontId="16" fillId="0" borderId="0" xfId="4" applyAlignment="1">
      <alignment horizontal="left" wrapText="1" indent="1"/>
    </xf>
    <xf numFmtId="0" fontId="16" fillId="0" borderId="0" xfId="4" applyAlignment="1">
      <alignment horizontal="left" indent="1"/>
    </xf>
    <xf numFmtId="0" fontId="4" fillId="0" borderId="0" xfId="4" applyFont="1"/>
    <xf numFmtId="0" fontId="4" fillId="0" borderId="0" xfId="4" applyFont="1" applyAlignment="1">
      <alignment horizontal="left"/>
    </xf>
    <xf numFmtId="0" fontId="16" fillId="0" borderId="0" xfId="4" applyAlignment="1">
      <alignment horizontal="left" vertical="center" wrapText="1" indent="2"/>
    </xf>
    <xf numFmtId="0" fontId="9" fillId="0" borderId="50" xfId="0" applyFont="1" applyBorder="1" applyAlignment="1">
      <alignment horizontal="left" vertical="center" wrapText="1"/>
    </xf>
    <xf numFmtId="0" fontId="4" fillId="0" borderId="0" xfId="0" applyFont="1" applyAlignment="1">
      <alignment horizontal="center"/>
    </xf>
    <xf numFmtId="0" fontId="0" fillId="0" borderId="0" xfId="0" applyAlignment="1">
      <alignment horizontal="center"/>
    </xf>
    <xf numFmtId="164" fontId="11" fillId="0" borderId="0" xfId="0" applyNumberFormat="1" applyFont="1" applyBorder="1" applyAlignment="1">
      <alignment horizontal="center"/>
    </xf>
    <xf numFmtId="0" fontId="0" fillId="0" borderId="0" xfId="0" applyBorder="1"/>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2" xfId="0" applyFont="1" applyBorder="1" applyAlignment="1">
      <alignment vertical="center"/>
    </xf>
    <xf numFmtId="0" fontId="4" fillId="0" borderId="33" xfId="0" applyFont="1" applyBorder="1" applyAlignment="1">
      <alignment vertical="center"/>
    </xf>
    <xf numFmtId="0" fontId="11" fillId="2" borderId="1" xfId="0" applyFont="1" applyFill="1" applyBorder="1" applyAlignment="1" applyProtection="1">
      <alignment vertical="center" wrapText="1"/>
      <protection locked="0"/>
    </xf>
    <xf numFmtId="0" fontId="9" fillId="0" borderId="0" xfId="0" applyFont="1" applyBorder="1" applyAlignment="1">
      <alignment horizontal="left" vertical="center" wrapText="1"/>
    </xf>
    <xf numFmtId="0" fontId="12" fillId="0" borderId="49" xfId="0" applyFont="1" applyBorder="1" applyAlignment="1">
      <alignment horizontal="center"/>
    </xf>
    <xf numFmtId="0" fontId="11" fillId="0" borderId="25" xfId="0" applyFont="1" applyBorder="1" applyAlignment="1">
      <alignment horizontal="center"/>
    </xf>
    <xf numFmtId="0" fontId="11" fillId="0" borderId="1" xfId="0" applyFont="1" applyBorder="1" applyAlignment="1">
      <alignment vertical="center" wrapText="1"/>
    </xf>
    <xf numFmtId="0" fontId="11" fillId="0" borderId="28" xfId="0" applyFont="1" applyBorder="1" applyAlignment="1">
      <alignment horizontal="left"/>
    </xf>
    <xf numFmtId="0" fontId="11" fillId="0" borderId="2" xfId="0" applyFont="1" applyBorder="1" applyAlignment="1">
      <alignment horizontal="left"/>
    </xf>
    <xf numFmtId="0" fontId="16" fillId="0" borderId="1" xfId="0" applyFont="1" applyBorder="1" applyAlignment="1">
      <alignment horizontal="right"/>
    </xf>
    <xf numFmtId="0" fontId="17" fillId="0" borderId="1" xfId="0" applyFont="1" applyBorder="1" applyAlignment="1">
      <alignment horizontal="right"/>
    </xf>
    <xf numFmtId="0" fontId="11" fillId="0" borderId="27" xfId="0" applyFont="1" applyBorder="1" applyAlignment="1">
      <alignment horizontal="center" vertical="center"/>
    </xf>
    <xf numFmtId="0" fontId="0" fillId="0" borderId="28" xfId="0" applyBorder="1" applyAlignment="1">
      <alignment horizontal="center"/>
    </xf>
    <xf numFmtId="15" fontId="11" fillId="0" borderId="0" xfId="0" applyNumberFormat="1" applyFont="1" applyBorder="1" applyAlignment="1">
      <alignment horizontal="left"/>
    </xf>
    <xf numFmtId="0" fontId="11" fillId="0" borderId="0" xfId="0" applyFont="1" applyBorder="1" applyAlignment="1">
      <alignment horizontal="left"/>
    </xf>
    <xf numFmtId="0" fontId="4" fillId="0" borderId="0" xfId="0" applyFont="1" applyAlignment="1">
      <alignment horizontal="right" vertical="center" wrapText="1"/>
    </xf>
    <xf numFmtId="0" fontId="0" fillId="0" borderId="0" xfId="0" applyAlignment="1">
      <alignment vertical="center"/>
    </xf>
    <xf numFmtId="0" fontId="12" fillId="0" borderId="28" xfId="0" applyFont="1" applyBorder="1" applyAlignment="1">
      <alignment horizontal="left"/>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47" xfId="0" applyFont="1" applyBorder="1" applyAlignment="1">
      <alignment horizontal="center" vertical="center" wrapText="1"/>
    </xf>
    <xf numFmtId="0" fontId="4" fillId="5" borderId="1" xfId="0" applyFont="1" applyFill="1" applyBorder="1" applyAlignment="1">
      <alignment horizontal="center"/>
    </xf>
    <xf numFmtId="0" fontId="0" fillId="0" borderId="1" xfId="0" applyBorder="1" applyAlignment="1">
      <alignment horizontal="right"/>
    </xf>
    <xf numFmtId="0" fontId="11" fillId="0" borderId="1" xfId="0" applyFont="1" applyBorder="1" applyAlignment="1">
      <alignment horizontal="left" vertical="center" wrapText="1" indent="1"/>
    </xf>
    <xf numFmtId="0" fontId="5" fillId="0" borderId="0" xfId="4" applyFont="1" applyAlignment="1">
      <alignment horizontal="center" wrapText="1"/>
    </xf>
    <xf numFmtId="0" fontId="16" fillId="0" borderId="0" xfId="4"/>
    <xf numFmtId="0" fontId="16" fillId="0" borderId="0" xfId="4" applyAlignment="1">
      <alignment horizontal="left" wrapText="1"/>
    </xf>
    <xf numFmtId="0" fontId="16" fillId="0" borderId="0" xfId="4" applyAlignment="1">
      <alignment wrapText="1"/>
    </xf>
    <xf numFmtId="0" fontId="16" fillId="0" borderId="0" xfId="4" applyAlignment="1">
      <alignment horizontal="left" wrapText="1" indent="3"/>
    </xf>
    <xf numFmtId="0" fontId="13" fillId="0" borderId="35" xfId="0" applyFont="1" applyBorder="1" applyAlignment="1">
      <alignment horizontal="center"/>
    </xf>
    <xf numFmtId="0" fontId="0" fillId="0" borderId="36" xfId="0" applyBorder="1" applyAlignment="1">
      <alignment horizontal="center"/>
    </xf>
    <xf numFmtId="0" fontId="13" fillId="0" borderId="37" xfId="0" applyFont="1"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13" fillId="3" borderId="39" xfId="0" applyFont="1" applyFill="1" applyBorder="1" applyAlignment="1" applyProtection="1">
      <alignment horizontal="left"/>
      <protection locked="0"/>
    </xf>
    <xf numFmtId="0" fontId="0" fillId="3" borderId="40" xfId="0" applyFill="1" applyBorder="1" applyAlignment="1" applyProtection="1">
      <alignment horizontal="left"/>
      <protection locked="0"/>
    </xf>
    <xf numFmtId="0" fontId="0" fillId="3" borderId="41" xfId="0" applyFill="1" applyBorder="1" applyAlignment="1" applyProtection="1">
      <alignment horizontal="left"/>
      <protection locked="0"/>
    </xf>
    <xf numFmtId="0" fontId="13" fillId="0" borderId="35" xfId="0" applyFont="1" applyBorder="1" applyAlignment="1">
      <alignment horizontal="left"/>
    </xf>
    <xf numFmtId="0" fontId="0" fillId="0" borderId="28" xfId="0" applyBorder="1" applyAlignment="1">
      <alignment horizontal="left"/>
    </xf>
    <xf numFmtId="0" fontId="0" fillId="0" borderId="36" xfId="0" applyBorder="1" applyAlignment="1">
      <alignment horizontal="left"/>
    </xf>
    <xf numFmtId="0" fontId="14" fillId="0" borderId="32" xfId="0" applyFont="1" applyBorder="1" applyAlignment="1">
      <alignment horizontal="center"/>
    </xf>
    <xf numFmtId="0" fontId="14" fillId="0" borderId="33" xfId="0" applyFont="1" applyBorder="1" applyAlignment="1">
      <alignment horizontal="center"/>
    </xf>
    <xf numFmtId="0" fontId="0" fillId="0" borderId="34" xfId="0" applyBorder="1" applyAlignment="1">
      <alignment horizontal="center"/>
    </xf>
    <xf numFmtId="0" fontId="13" fillId="0" borderId="0" xfId="0" applyFont="1"/>
    <xf numFmtId="0" fontId="13" fillId="0" borderId="0" xfId="0" applyFont="1" applyAlignment="1" applyProtection="1">
      <alignment horizontal="center" vertical="center"/>
      <protection locked="0"/>
    </xf>
    <xf numFmtId="0" fontId="13" fillId="0" borderId="0" xfId="0" quotePrefix="1" applyFont="1" applyAlignment="1">
      <alignment horizontal="left"/>
    </xf>
    <xf numFmtId="0" fontId="0" fillId="0" borderId="0" xfId="0" applyAlignment="1">
      <alignment horizontal="left"/>
    </xf>
    <xf numFmtId="166" fontId="13" fillId="0" borderId="0" xfId="0" applyNumberFormat="1" applyFont="1" applyAlignment="1">
      <alignment horizontal="left" vertical="center"/>
    </xf>
    <xf numFmtId="0" fontId="0" fillId="0" borderId="0" xfId="0" applyAlignment="1">
      <alignment horizontal="left"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1" fillId="0" borderId="8" xfId="0" applyFont="1" applyBorder="1" applyAlignment="1" applyProtection="1">
      <alignment horizontal="left"/>
      <protection locked="0"/>
    </xf>
    <xf numFmtId="0" fontId="11" fillId="0" borderId="1"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25" fillId="0" borderId="18" xfId="0" applyFont="1" applyBorder="1" applyAlignment="1" applyProtection="1">
      <alignment horizontal="left" vertical="center"/>
      <protection locked="0"/>
    </xf>
    <xf numFmtId="0" fontId="25" fillId="0" borderId="57" xfId="0" applyFont="1" applyBorder="1" applyAlignment="1" applyProtection="1">
      <alignment horizontal="left" vertical="center"/>
      <protection locked="0"/>
    </xf>
    <xf numFmtId="0" fontId="25" fillId="0" borderId="17" xfId="0" applyFont="1" applyBorder="1" applyAlignment="1" applyProtection="1">
      <alignment horizontal="left" vertical="center"/>
      <protection locked="0"/>
    </xf>
    <xf numFmtId="0" fontId="13" fillId="0" borderId="42" xfId="0" applyFont="1" applyBorder="1"/>
    <xf numFmtId="0" fontId="13" fillId="0" borderId="30" xfId="0" applyFont="1" applyBorder="1"/>
    <xf numFmtId="166" fontId="14" fillId="0" borderId="43" xfId="0" applyNumberFormat="1" applyFont="1" applyBorder="1" applyAlignment="1">
      <alignment horizontal="center" vertical="center"/>
    </xf>
    <xf numFmtId="0" fontId="0" fillId="0" borderId="44" xfId="0" applyBorder="1" applyAlignment="1">
      <alignment horizontal="center" vertical="center"/>
    </xf>
    <xf numFmtId="0" fontId="0" fillId="0" borderId="0" xfId="0" applyAlignment="1" applyProtection="1">
      <alignment horizontal="center" vertical="center"/>
      <protection locked="0"/>
    </xf>
    <xf numFmtId="0" fontId="0" fillId="0" borderId="0" xfId="0"/>
    <xf numFmtId="1" fontId="12" fillId="10" borderId="1" xfId="0" applyNumberFormat="1" applyFont="1" applyFill="1" applyBorder="1" applyAlignment="1" applyProtection="1">
      <alignment horizontal="left"/>
      <protection locked="0"/>
    </xf>
    <xf numFmtId="0" fontId="16" fillId="0" borderId="27"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24" fillId="0" borderId="27"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left" vertical="center" wrapText="1"/>
      <protection locked="0"/>
    </xf>
    <xf numFmtId="0" fontId="24" fillId="0" borderId="47" xfId="0" applyFont="1" applyFill="1" applyBorder="1" applyAlignment="1" applyProtection="1">
      <alignment horizontal="left" vertical="center" wrapText="1"/>
      <protection locked="0"/>
    </xf>
    <xf numFmtId="0" fontId="24" fillId="0" borderId="47" xfId="0" applyFont="1" applyFill="1" applyBorder="1" applyAlignment="1" applyProtection="1">
      <alignment horizontal="left" vertical="center" wrapText="1"/>
      <protection locked="0"/>
    </xf>
    <xf numFmtId="0" fontId="24" fillId="0" borderId="27" xfId="0" quotePrefix="1" applyFont="1" applyFill="1" applyBorder="1" applyAlignment="1" applyProtection="1">
      <alignment horizontal="left" vertical="center" wrapText="1"/>
      <protection locked="0"/>
    </xf>
    <xf numFmtId="0" fontId="8" fillId="0" borderId="27" xfId="1" applyFill="1" applyBorder="1" applyAlignment="1" applyProtection="1">
      <alignment horizontal="left" vertical="center" wrapText="1"/>
      <protection locked="0"/>
    </xf>
    <xf numFmtId="0" fontId="24" fillId="0" borderId="0" xfId="0" applyFont="1" applyFill="1" applyBorder="1" applyAlignment="1">
      <alignment horizontal="left" vertical="top"/>
    </xf>
    <xf numFmtId="0" fontId="24" fillId="0" borderId="0" xfId="0" applyFont="1" applyFill="1"/>
    <xf numFmtId="0" fontId="24" fillId="0" borderId="0" xfId="4" applyFont="1" applyBorder="1" applyAlignment="1">
      <alignment vertical="center" wrapText="1"/>
    </xf>
    <xf numFmtId="0" fontId="38" fillId="0" borderId="0" xfId="4" applyFont="1" applyBorder="1" applyAlignment="1">
      <alignment horizontal="center" vertical="center" wrapText="1"/>
    </xf>
    <xf numFmtId="0" fontId="39" fillId="0" borderId="0" xfId="4" applyFont="1" applyBorder="1" applyAlignment="1">
      <alignment horizontal="center" vertical="center" wrapText="1"/>
    </xf>
    <xf numFmtId="0" fontId="16" fillId="0" borderId="1" xfId="0" applyFont="1" applyFill="1" applyBorder="1" applyAlignment="1" applyProtection="1">
      <alignment horizontal="left" vertical="top" wrapText="1"/>
      <protection locked="0"/>
    </xf>
    <xf numFmtId="0" fontId="16" fillId="0" borderId="27" xfId="1" applyFont="1" applyFill="1" applyBorder="1" applyAlignment="1" applyProtection="1">
      <alignment horizontal="left" vertical="center" wrapText="1"/>
      <protection locked="0"/>
    </xf>
    <xf numFmtId="0" fontId="16" fillId="0" borderId="28" xfId="1" applyFont="1" applyFill="1" applyBorder="1" applyAlignment="1" applyProtection="1">
      <alignment horizontal="left" vertical="center" wrapText="1"/>
      <protection locked="0"/>
    </xf>
    <xf numFmtId="0" fontId="24" fillId="0" borderId="0" xfId="0" applyFont="1" applyBorder="1" applyAlignment="1">
      <alignment horizontal="center" vertical="center" wrapText="1"/>
    </xf>
    <xf numFmtId="0" fontId="24" fillId="0" borderId="16" xfId="0" applyFont="1" applyBorder="1" applyAlignment="1">
      <alignment horizontal="center" vertical="center" wrapText="1"/>
    </xf>
    <xf numFmtId="0" fontId="30" fillId="0" borderId="0" xfId="0" applyFont="1" applyBorder="1" applyAlignment="1">
      <alignment horizontal="left" vertical="top"/>
    </xf>
    <xf numFmtId="0" fontId="30" fillId="0" borderId="16" xfId="0" applyFont="1" applyBorder="1" applyAlignment="1">
      <alignment horizontal="left" vertical="top"/>
    </xf>
    <xf numFmtId="0" fontId="28" fillId="0" borderId="0" xfId="0" applyFont="1" applyBorder="1" applyAlignment="1">
      <alignment horizontal="left" vertical="top"/>
    </xf>
    <xf numFmtId="0" fontId="28" fillId="0" borderId="16" xfId="0" applyFont="1" applyBorder="1" applyAlignment="1">
      <alignment horizontal="left" vertical="top"/>
    </xf>
    <xf numFmtId="0" fontId="30" fillId="0" borderId="0" xfId="0" applyFont="1" applyBorder="1" applyAlignment="1">
      <alignment horizontal="left" vertical="top" wrapText="1"/>
    </xf>
    <xf numFmtId="0" fontId="30" fillId="0" borderId="16" xfId="0" applyFont="1" applyBorder="1" applyAlignment="1">
      <alignment horizontal="left" vertical="top" wrapText="1"/>
    </xf>
    <xf numFmtId="0" fontId="16" fillId="0" borderId="16" xfId="0" applyFont="1" applyFill="1" applyBorder="1" applyAlignment="1">
      <alignment vertical="center" wrapText="1"/>
    </xf>
    <xf numFmtId="0" fontId="40" fillId="0" borderId="0" xfId="0" applyFont="1" applyAlignment="1">
      <alignment vertical="center"/>
    </xf>
    <xf numFmtId="0" fontId="24" fillId="6" borderId="0" xfId="0" applyFont="1" applyFill="1" applyBorder="1" applyAlignment="1">
      <alignment horizontal="left" vertical="top"/>
    </xf>
    <xf numFmtId="0" fontId="24" fillId="6" borderId="16" xfId="0" applyFont="1" applyFill="1" applyBorder="1" applyAlignment="1">
      <alignment horizontal="left" vertical="top"/>
    </xf>
    <xf numFmtId="0" fontId="24" fillId="0" borderId="0" xfId="0" applyFont="1"/>
    <xf numFmtId="0" fontId="24" fillId="0" borderId="16" xfId="0" applyFont="1" applyBorder="1"/>
    <xf numFmtId="0" fontId="24" fillId="0" borderId="0" xfId="0" applyFont="1" applyFill="1"/>
    <xf numFmtId="0" fontId="24" fillId="0" borderId="0" xfId="4" applyFont="1"/>
    <xf numFmtId="0" fontId="24" fillId="0" borderId="0" xfId="4" applyFont="1" applyBorder="1" applyAlignment="1">
      <alignment vertical="center" wrapText="1"/>
    </xf>
    <xf numFmtId="0" fontId="24" fillId="0" borderId="0" xfId="0" applyFont="1" applyAlignment="1">
      <alignment horizontal="left" vertical="top"/>
    </xf>
    <xf numFmtId="0" fontId="58" fillId="0" borderId="0" xfId="0" applyFont="1" applyAlignment="1">
      <alignment horizontal="left" vertical="top"/>
    </xf>
    <xf numFmtId="0" fontId="24" fillId="0" borderId="2" xfId="0" applyFont="1" applyBorder="1"/>
    <xf numFmtId="0" fontId="24" fillId="0" borderId="2" xfId="0" applyFont="1" applyBorder="1" applyAlignment="1">
      <alignment horizontal="left" vertical="top"/>
    </xf>
    <xf numFmtId="0" fontId="16" fillId="0" borderId="49" xfId="1" applyFont="1" applyFill="1" applyBorder="1" applyAlignment="1" applyProtection="1">
      <alignment horizontal="left" vertical="center" wrapText="1"/>
      <protection locked="0"/>
    </xf>
    <xf numFmtId="0" fontId="16" fillId="0" borderId="25" xfId="1" applyFont="1" applyFill="1" applyBorder="1" applyAlignment="1" applyProtection="1">
      <alignment horizontal="left" vertical="center" wrapText="1"/>
      <protection locked="0"/>
    </xf>
    <xf numFmtId="0" fontId="24" fillId="0" borderId="25" xfId="0" applyFont="1" applyFill="1" applyBorder="1" applyAlignment="1" applyProtection="1">
      <alignment horizontal="left" vertical="center" wrapText="1"/>
      <protection locked="0"/>
    </xf>
    <xf numFmtId="0" fontId="24" fillId="0" borderId="51" xfId="0" applyFont="1" applyFill="1" applyBorder="1" applyAlignment="1" applyProtection="1">
      <alignment horizontal="left" vertical="center" wrapText="1"/>
      <protection locked="0"/>
    </xf>
    <xf numFmtId="0" fontId="8" fillId="0" borderId="25" xfId="1" applyFill="1" applyBorder="1" applyAlignment="1" applyProtection="1">
      <alignment horizontal="left" vertical="top" wrapText="1"/>
      <protection locked="0"/>
    </xf>
    <xf numFmtId="0" fontId="16" fillId="0" borderId="0" xfId="4" applyFont="1"/>
    <xf numFmtId="0" fontId="16" fillId="0" borderId="0" xfId="4" applyFont="1"/>
    <xf numFmtId="0" fontId="24" fillId="0" borderId="67" xfId="0" applyFont="1" applyBorder="1"/>
    <xf numFmtId="0" fontId="24" fillId="0" borderId="67" xfId="0" applyFont="1" applyBorder="1" applyAlignment="1">
      <alignment horizontal="left" vertical="center"/>
    </xf>
  </cellXfs>
  <cellStyles count="5">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s>
  <dxfs count="12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b/>
        <i val="0"/>
        <color theme="0"/>
      </font>
      <fill>
        <patternFill>
          <bgColor rgb="FFFF0000"/>
        </patternFill>
      </fill>
    </dxf>
    <dxf>
      <font>
        <b/>
        <i val="0"/>
      </font>
      <fill>
        <patternFill>
          <bgColor rgb="FF00B05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theme="0" tint="-0.24994659260841701"/>
      </font>
      <fill>
        <patternFill patternType="none">
          <bgColor auto="1"/>
        </patternFill>
      </fill>
    </dxf>
    <dxf>
      <font>
        <b/>
        <i val="0"/>
        <condense val="0"/>
        <extend val="0"/>
        <color indexed="9"/>
      </font>
      <fill>
        <patternFill>
          <bgColor indexed="10"/>
        </patternFill>
      </fill>
    </dxf>
    <dxf>
      <font>
        <b/>
        <i val="0"/>
        <strike val="0"/>
        <condense val="0"/>
        <extend val="0"/>
        <color indexed="9"/>
      </font>
      <fill>
        <patternFill>
          <bgColor indexed="10"/>
        </patternFill>
      </fill>
    </dxf>
    <dxf>
      <font>
        <b/>
        <i val="0"/>
        <color theme="0" tint="-0.24994659260841701"/>
      </font>
      <fill>
        <patternFill patternType="none">
          <bgColor auto="1"/>
        </patternFill>
      </fill>
    </dxf>
    <dxf>
      <font>
        <color theme="0" tint="-0.34998626667073579"/>
      </font>
    </dxf>
    <dxf>
      <font>
        <color theme="0" tint="-0.34998626667073579"/>
      </font>
    </dxf>
    <dxf>
      <fill>
        <patternFill>
          <bgColor theme="3" tint="0.79998168889431442"/>
        </patternFill>
      </fill>
    </dxf>
    <dxf>
      <fill>
        <patternFill>
          <bgColor theme="0" tint="-0.14996795556505021"/>
        </patternFill>
      </fill>
    </dxf>
    <dxf>
      <font>
        <color theme="0" tint="-0.34998626667073579"/>
      </font>
    </dxf>
    <dxf>
      <font>
        <color theme="0" tint="-0.24994659260841701"/>
      </font>
    </dxf>
    <dxf>
      <fill>
        <patternFill>
          <bgColor theme="0" tint="-0.14996795556505021"/>
        </patternFill>
      </fill>
    </dxf>
    <dxf>
      <font>
        <color theme="0" tint="-0.34998626667073579"/>
      </font>
    </dxf>
    <dxf>
      <font>
        <color theme="0" tint="-0.24994659260841701"/>
      </font>
    </dxf>
    <dxf>
      <fill>
        <patternFill>
          <bgColor theme="0" tint="-0.14996795556505021"/>
        </patternFill>
      </fill>
    </dxf>
    <dxf>
      <font>
        <color theme="0" tint="-0.34998626667073579"/>
      </font>
    </dxf>
    <dxf>
      <font>
        <color theme="0" tint="-0.24994659260841701"/>
      </font>
    </dxf>
    <dxf>
      <fill>
        <patternFill>
          <bgColor theme="0" tint="-0.14996795556505021"/>
        </patternFill>
      </fill>
    </dxf>
    <dxf>
      <font>
        <color theme="0" tint="-0.24994659260841701"/>
      </font>
    </dxf>
    <dxf>
      <font>
        <color theme="0" tint="-0.34998626667073579"/>
      </font>
    </dxf>
    <dxf>
      <fill>
        <patternFill>
          <bgColor theme="0" tint="-0.14996795556505021"/>
        </patternFill>
      </fill>
    </dxf>
    <dxf>
      <font>
        <color theme="0" tint="-0.14996795556505021"/>
      </font>
    </dxf>
    <dxf>
      <font>
        <color theme="0" tint="-0.34998626667073579"/>
      </font>
    </dxf>
    <dxf>
      <font>
        <color theme="0" tint="-0.34998626667073579"/>
      </font>
    </dxf>
    <dxf>
      <font>
        <color theme="0" tint="-0.34998626667073579"/>
      </font>
    </dxf>
    <dxf>
      <fill>
        <patternFill>
          <bgColor theme="0" tint="-0.14996795556505021"/>
        </patternFill>
      </fill>
    </dxf>
    <dxf>
      <font>
        <color theme="0" tint="-0.24994659260841701"/>
      </font>
    </dxf>
    <dxf>
      <font>
        <b/>
        <i val="0"/>
        <color theme="0"/>
      </font>
      <fill>
        <patternFill>
          <bgColor rgb="FFFF0000"/>
        </patternFill>
      </fill>
    </dxf>
    <dxf>
      <fill>
        <patternFill>
          <bgColor theme="4" tint="0.59996337778862885"/>
        </patternFill>
      </fill>
    </dxf>
    <dxf>
      <font>
        <b val="0"/>
        <i val="0"/>
        <color theme="0" tint="-0.34998626667073579"/>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tint="-0.34998626667073579"/>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theme="0"/>
      </font>
      <fill>
        <patternFill>
          <bgColor rgb="FFFF0000"/>
        </patternFill>
      </fill>
    </dxf>
  </dxfs>
  <tableStyles count="0" defaultTableStyle="TableStyleMedium9" defaultPivotStyle="PivotStyleLight16"/>
  <colors>
    <mruColors>
      <color rgb="FFCCFFFF"/>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I$113" noThreeD="1"/>
</file>

<file path=xl/ctrlProps/ctrlProp10.xml><?xml version="1.0" encoding="utf-8"?>
<formControlPr xmlns="http://schemas.microsoft.com/office/spreadsheetml/2009/9/main" objectType="CheckBox" fmlaLink="$I$90" lockText="1" noThreeD="1"/>
</file>

<file path=xl/ctrlProps/ctrlProp11.xml><?xml version="1.0" encoding="utf-8"?>
<formControlPr xmlns="http://schemas.microsoft.com/office/spreadsheetml/2009/9/main" objectType="CheckBox" fmlaLink="$F$93" lockText="1" noThreeD="1"/>
</file>

<file path=xl/ctrlProps/ctrlProp12.xml><?xml version="1.0" encoding="utf-8"?>
<formControlPr xmlns="http://schemas.microsoft.com/office/spreadsheetml/2009/9/main" objectType="CheckBox" fmlaLink="$F$95" lockText="1" noThreeD="1"/>
</file>

<file path=xl/ctrlProps/ctrlProp13.xml><?xml version="1.0" encoding="utf-8"?>
<formControlPr xmlns="http://schemas.microsoft.com/office/spreadsheetml/2009/9/main" objectType="CheckBox" checked="Checked" fmlaLink="$F$90" lockText="1" noThreeD="1"/>
</file>

<file path=xl/ctrlProps/ctrlProp14.xml><?xml version="1.0" encoding="utf-8"?>
<formControlPr xmlns="http://schemas.microsoft.com/office/spreadsheetml/2009/9/main" objectType="CheckBox" fmlaLink="$F$97" lockText="1" noThreeD="1"/>
</file>

<file path=xl/ctrlProps/ctrlProp15.xml><?xml version="1.0" encoding="utf-8"?>
<formControlPr xmlns="http://schemas.microsoft.com/office/spreadsheetml/2009/9/main" objectType="CheckBox" checked="Checked" fmlaLink="$F$101" lockText="1" noThreeD="1"/>
</file>

<file path=xl/ctrlProps/ctrlProp16.xml><?xml version="1.0" encoding="utf-8"?>
<formControlPr xmlns="http://schemas.microsoft.com/office/spreadsheetml/2009/9/main" objectType="CheckBox" checked="Checked" fmlaLink="$F$103" lockText="1" noThreeD="1"/>
</file>

<file path=xl/ctrlProps/ctrlProp17.xml><?xml version="1.0" encoding="utf-8"?>
<formControlPr xmlns="http://schemas.microsoft.com/office/spreadsheetml/2009/9/main" objectType="CheckBox" fmlaLink="$I$93" lockText="1" noThreeD="1"/>
</file>

<file path=xl/ctrlProps/ctrlProp18.xml><?xml version="1.0" encoding="utf-8"?>
<formControlPr xmlns="http://schemas.microsoft.com/office/spreadsheetml/2009/9/main" objectType="CheckBox" fmlaLink="$I$95" lockText="1" noThreeD="1"/>
</file>

<file path=xl/ctrlProps/ctrlProp19.xml><?xml version="1.0" encoding="utf-8"?>
<formControlPr xmlns="http://schemas.microsoft.com/office/spreadsheetml/2009/9/main" objectType="CheckBox" fmlaLink="$I$97" lockText="1" noThreeD="1"/>
</file>

<file path=xl/ctrlProps/ctrlProp2.xml><?xml version="1.0" encoding="utf-8"?>
<formControlPr xmlns="http://schemas.microsoft.com/office/spreadsheetml/2009/9/main" objectType="CheckBox" fmlaLink="$F$77" lockText="1" noThreeD="1"/>
</file>

<file path=xl/ctrlProps/ctrlProp20.xml><?xml version="1.0" encoding="utf-8"?>
<formControlPr xmlns="http://schemas.microsoft.com/office/spreadsheetml/2009/9/main" objectType="CheckBox" checked="Checked" fmlaLink="$I$99" lockText="1" noThreeD="1"/>
</file>

<file path=xl/ctrlProps/ctrlProp21.xml><?xml version="1.0" encoding="utf-8"?>
<formControlPr xmlns="http://schemas.microsoft.com/office/spreadsheetml/2009/9/main" objectType="CheckBox" fmlaLink="$I$90" lockText="1" noThreeD="1"/>
</file>

<file path=xl/ctrlProps/ctrlProp22.xml><?xml version="1.0" encoding="utf-8"?>
<formControlPr xmlns="http://schemas.microsoft.com/office/spreadsheetml/2009/9/main" objectType="CheckBox" checked="Checked" fmlaLink="$I$103" lockText="1" noThreeD="1"/>
</file>

<file path=xl/ctrlProps/ctrlProp23.xml><?xml version="1.0" encoding="utf-8"?>
<formControlPr xmlns="http://schemas.microsoft.com/office/spreadsheetml/2009/9/main" objectType="CheckBox" checked="Checked" fmlaLink="$I$107" lockText="1" noThreeD="1"/>
</file>

<file path=xl/ctrlProps/ctrlProp24.xml><?xml version="1.0" encoding="utf-8"?>
<formControlPr xmlns="http://schemas.microsoft.com/office/spreadsheetml/2009/9/main" objectType="CheckBox" fmlaLink="$I$109" lockText="1" noThreeD="1"/>
</file>

<file path=xl/ctrlProps/ctrlProp25.xml><?xml version="1.0" encoding="utf-8"?>
<formControlPr xmlns="http://schemas.microsoft.com/office/spreadsheetml/2009/9/main" objectType="CheckBox" fmlaLink="$I$111" lockText="1" noThreeD="1"/>
</file>

<file path=xl/ctrlProps/ctrlProp26.xml><?xml version="1.0" encoding="utf-8"?>
<formControlPr xmlns="http://schemas.microsoft.com/office/spreadsheetml/2009/9/main" objectType="CheckBox" checked="Checked" fmlaLink="$F$107" lockText="1" noThreeD="1"/>
</file>

<file path=xl/ctrlProps/ctrlProp27.xml><?xml version="1.0" encoding="utf-8"?>
<formControlPr xmlns="http://schemas.microsoft.com/office/spreadsheetml/2009/9/main" objectType="CheckBox" checked="Checked" fmlaLink="$F$109" lockText="1" noThreeD="1"/>
</file>

<file path=xl/ctrlProps/ctrlProp28.xml><?xml version="1.0" encoding="utf-8"?>
<formControlPr xmlns="http://schemas.microsoft.com/office/spreadsheetml/2009/9/main" objectType="CheckBox" fmlaLink="$F$111" lockText="1" noThreeD="1"/>
</file>

<file path=xl/ctrlProps/ctrlProp29.xml><?xml version="1.0" encoding="utf-8"?>
<formControlPr xmlns="http://schemas.microsoft.com/office/spreadsheetml/2009/9/main" objectType="CheckBox" checked="Checked" fmlaLink="$F$113" lockText="1" noThreeD="1"/>
</file>

<file path=xl/ctrlProps/ctrlProp3.xml><?xml version="1.0" encoding="utf-8"?>
<formControlPr xmlns="http://schemas.microsoft.com/office/spreadsheetml/2009/9/main" objectType="CheckBox" checked="Checked" fmlaLink="$F$79" lockText="1" noThreeD="1"/>
</file>

<file path=xl/ctrlProps/ctrlProp30.xml><?xml version="1.0" encoding="utf-8"?>
<formControlPr xmlns="http://schemas.microsoft.com/office/spreadsheetml/2009/9/main" objectType="CheckBox" fmlaLink="$F$115" lockText="1" noThreeD="1"/>
</file>

<file path=xl/ctrlProps/ctrlProp31.xml><?xml version="1.0" encoding="utf-8"?>
<formControlPr xmlns="http://schemas.microsoft.com/office/spreadsheetml/2009/9/main" objectType="CheckBox" fmlaLink="$F$117" lockText="1" noThreeD="1"/>
</file>

<file path=xl/ctrlProps/ctrlProp32.xml><?xml version="1.0" encoding="utf-8"?>
<formControlPr xmlns="http://schemas.microsoft.com/office/spreadsheetml/2009/9/main" objectType="CheckBox" checked="Checked" fmlaLink="$I$77" lockText="1" noThreeD="1"/>
</file>

<file path=xl/ctrlProps/ctrlProp33.xml><?xml version="1.0" encoding="utf-8"?>
<formControlPr xmlns="http://schemas.microsoft.com/office/spreadsheetml/2009/9/main" objectType="CheckBox" checked="Checked" fmlaLink="$I$79" lockText="1" noThreeD="1"/>
</file>

<file path=xl/ctrlProps/ctrlProp34.xml><?xml version="1.0" encoding="utf-8"?>
<formControlPr xmlns="http://schemas.microsoft.com/office/spreadsheetml/2009/9/main" objectType="CheckBox" checked="Checked" fmlaLink="$I$81" lockText="1" noThreeD="1"/>
</file>

<file path=xl/ctrlProps/ctrlProp35.xml><?xml version="1.0" encoding="utf-8"?>
<formControlPr xmlns="http://schemas.microsoft.com/office/spreadsheetml/2009/9/main" objectType="CheckBox" checked="Checked" fmlaLink="$I$83" lockText="1" noThreeD="1"/>
</file>

<file path=xl/ctrlProps/ctrlProp36.xml><?xml version="1.0" encoding="utf-8"?>
<formControlPr xmlns="http://schemas.microsoft.com/office/spreadsheetml/2009/9/main" objectType="CheckBox" fmlaLink="'ECSA - ECPD3 - Sign'!$D$57" lockText="1" noThreeD="1"/>
</file>

<file path=xl/ctrlProps/ctrlProp37.xml><?xml version="1.0" encoding="utf-8"?>
<formControlPr xmlns="http://schemas.microsoft.com/office/spreadsheetml/2009/9/main" objectType="CheckBox" checked="Checked" fmlaLink="'ECSA - ECPD3 - Sign'!$D$59" lockText="1" noThreeD="1"/>
</file>

<file path=xl/ctrlProps/ctrlProp38.xml><?xml version="1.0" encoding="utf-8"?>
<formControlPr xmlns="http://schemas.microsoft.com/office/spreadsheetml/2009/9/main" objectType="CheckBox" fmlaLink="'ECSA - ECPD3 - Sign'!$D$61" lockText="1" noThreeD="1"/>
</file>

<file path=xl/ctrlProps/ctrlProp39.xml><?xml version="1.0" encoding="utf-8"?>
<formControlPr xmlns="http://schemas.microsoft.com/office/spreadsheetml/2009/9/main" objectType="CheckBox" fmlaLink="'ECSA - ECPD3 - Sign'!$D$63" lockText="1" noThreeD="1"/>
</file>

<file path=xl/ctrlProps/ctrlProp4.xml><?xml version="1.0" encoding="utf-8"?>
<formControlPr xmlns="http://schemas.microsoft.com/office/spreadsheetml/2009/9/main" objectType="CheckBox" fmlaLink="$F$81" lockText="1" noThreeD="1"/>
</file>

<file path=xl/ctrlProps/ctrlProp40.xml><?xml version="1.0" encoding="utf-8"?>
<formControlPr xmlns="http://schemas.microsoft.com/office/spreadsheetml/2009/9/main" objectType="CheckBox" fmlaLink="'ECSA - ECPD3 - Sign'!$D$65" lockText="1" noThreeD="1"/>
</file>

<file path=xl/ctrlProps/ctrlProp41.xml><?xml version="1.0" encoding="utf-8"?>
<formControlPr xmlns="http://schemas.microsoft.com/office/spreadsheetml/2009/9/main" objectType="CheckBox" fmlaLink="'ECSA - ECPD3 - Sign'!$D$67" lockText="1" noThreeD="1"/>
</file>

<file path=xl/ctrlProps/ctrlProp42.xml><?xml version="1.0" encoding="utf-8"?>
<formControlPr xmlns="http://schemas.microsoft.com/office/spreadsheetml/2009/9/main" objectType="CheckBox" fmlaLink="$D$73" lockText="1" noThreeD="1"/>
</file>

<file path=xl/ctrlProps/ctrlProp43.xml><?xml version="1.0" encoding="utf-8"?>
<formControlPr xmlns="http://schemas.microsoft.com/office/spreadsheetml/2009/9/main" objectType="CheckBox" checked="Checked" fmlaLink="$G$73" lockText="1" noThreeD="1"/>
</file>

<file path=xl/ctrlProps/ctrlProp44.xml><?xml version="1.0" encoding="utf-8"?>
<formControlPr xmlns="http://schemas.microsoft.com/office/spreadsheetml/2009/9/main" objectType="CheckBox" fmlaLink="$D$43" lockText="1" noThreeD="1"/>
</file>

<file path=xl/ctrlProps/ctrlProp45.xml><?xml version="1.0" encoding="utf-8"?>
<formControlPr xmlns="http://schemas.microsoft.com/office/spreadsheetml/2009/9/main" objectType="CheckBox" fmlaLink="$D$45" lockText="1" noThreeD="1"/>
</file>

<file path=xl/ctrlProps/ctrlProp46.xml><?xml version="1.0" encoding="utf-8"?>
<formControlPr xmlns="http://schemas.microsoft.com/office/spreadsheetml/2009/9/main" objectType="CheckBox" fmlaLink="$D$47" lockText="1" noThreeD="1"/>
</file>

<file path=xl/ctrlProps/ctrlProp47.xml><?xml version="1.0" encoding="utf-8"?>
<formControlPr xmlns="http://schemas.microsoft.com/office/spreadsheetml/2009/9/main" objectType="CheckBox" fmlaLink="$D$49" lockText="1" noThreeD="1"/>
</file>

<file path=xl/ctrlProps/ctrlProp48.xml><?xml version="1.0" encoding="utf-8"?>
<formControlPr xmlns="http://schemas.microsoft.com/office/spreadsheetml/2009/9/main" objectType="CheckBox" fmlaLink="$D$51" lockText="1" noThreeD="1"/>
</file>

<file path=xl/ctrlProps/ctrlProp49.xml><?xml version="1.0" encoding="utf-8"?>
<formControlPr xmlns="http://schemas.microsoft.com/office/spreadsheetml/2009/9/main" objectType="CheckBox" checked="Checked" fmlaLink="$D$53" lockText="1" noThreeD="1"/>
</file>

<file path=xl/ctrlProps/ctrlProp5.xml><?xml version="1.0" encoding="utf-8"?>
<formControlPr xmlns="http://schemas.microsoft.com/office/spreadsheetml/2009/9/main" objectType="CheckBox" checked="Checked" fmlaLink="$F$83" lockText="1" noThreeD="1"/>
</file>

<file path=xl/ctrlProps/ctrlProp50.xml><?xml version="1.0" encoding="utf-8"?>
<formControlPr xmlns="http://schemas.microsoft.com/office/spreadsheetml/2009/9/main" objectType="CheckBox" fmlaLink="$G$43" lockText="1" noThreeD="1"/>
</file>

<file path=xl/ctrlProps/ctrlProp51.xml><?xml version="1.0" encoding="utf-8"?>
<formControlPr xmlns="http://schemas.microsoft.com/office/spreadsheetml/2009/9/main" objectType="CheckBox" fmlaLink="$G$45" lockText="1" noThreeD="1"/>
</file>

<file path=xl/ctrlProps/ctrlProp52.xml><?xml version="1.0" encoding="utf-8"?>
<formControlPr xmlns="http://schemas.microsoft.com/office/spreadsheetml/2009/9/main" objectType="CheckBox" fmlaLink="$G$47" lockText="1" noThreeD="1"/>
</file>

<file path=xl/ctrlProps/ctrlProp53.xml><?xml version="1.0" encoding="utf-8"?>
<formControlPr xmlns="http://schemas.microsoft.com/office/spreadsheetml/2009/9/main" objectType="CheckBox" fmlaLink="$G$49" lockText="1" noThreeD="1"/>
</file>

<file path=xl/ctrlProps/ctrlProp54.xml><?xml version="1.0" encoding="utf-8"?>
<formControlPr xmlns="http://schemas.microsoft.com/office/spreadsheetml/2009/9/main" objectType="CheckBox" fmlaLink="$G$51" lockText="1" noThreeD="1"/>
</file>

<file path=xl/ctrlProps/ctrlProp55.xml><?xml version="1.0" encoding="utf-8"?>
<formControlPr xmlns="http://schemas.microsoft.com/office/spreadsheetml/2009/9/main" objectType="CheckBox" checked="Checked" fmlaLink="$D$11" lockText="1" noThreeD="1"/>
</file>

<file path=xl/ctrlProps/ctrlProp56.xml><?xml version="1.0" encoding="utf-8"?>
<formControlPr xmlns="http://schemas.microsoft.com/office/spreadsheetml/2009/9/main" objectType="CheckBox" fmlaLink="$D$13" lockText="1" noThreeD="1"/>
</file>

<file path=xl/ctrlProps/ctrlProp57.xml><?xml version="1.0" encoding="utf-8"?>
<formControlPr xmlns="http://schemas.microsoft.com/office/spreadsheetml/2009/9/main" objectType="CheckBox" fmlaLink="$D$15" lockText="1" noThreeD="1"/>
</file>

<file path=xl/ctrlProps/ctrlProp58.xml><?xml version="1.0" encoding="utf-8"?>
<formControlPr xmlns="http://schemas.microsoft.com/office/spreadsheetml/2009/9/main" objectType="CheckBox" fmlaLink="$D$17" lockText="1" noThreeD="1"/>
</file>

<file path=xl/ctrlProps/ctrlProp59.xml><?xml version="1.0" encoding="utf-8"?>
<formControlPr xmlns="http://schemas.microsoft.com/office/spreadsheetml/2009/9/main" objectType="CheckBox" fmlaLink="$D$19" lockText="1" noThreeD="1"/>
</file>

<file path=xl/ctrlProps/ctrlProp6.xml><?xml version="1.0" encoding="utf-8"?>
<formControlPr xmlns="http://schemas.microsoft.com/office/spreadsheetml/2009/9/main" objectType="CheckBox" checked="Checked" fmlaLink="$F$85" lockText="1" noThreeD="1"/>
</file>

<file path=xl/ctrlProps/ctrlProp60.xml><?xml version="1.0" encoding="utf-8"?>
<formControlPr xmlns="http://schemas.microsoft.com/office/spreadsheetml/2009/9/main" objectType="CheckBox" fmlaLink="$G$11" lockText="1" noThreeD="1"/>
</file>

<file path=xl/ctrlProps/ctrlProp61.xml><?xml version="1.0" encoding="utf-8"?>
<formControlPr xmlns="http://schemas.microsoft.com/office/spreadsheetml/2009/9/main" objectType="CheckBox" fmlaLink="$G$13" lockText="1" noThreeD="1"/>
</file>

<file path=xl/ctrlProps/ctrlProp62.xml><?xml version="1.0" encoding="utf-8"?>
<formControlPr xmlns="http://schemas.microsoft.com/office/spreadsheetml/2009/9/main" objectType="CheckBox" fmlaLink="$G$15" lockText="1" noThreeD="1"/>
</file>

<file path=xl/ctrlProps/ctrlProp63.xml><?xml version="1.0" encoding="utf-8"?>
<formControlPr xmlns="http://schemas.microsoft.com/office/spreadsheetml/2009/9/main" objectType="CheckBox" fmlaLink="$G$17" lockText="1" noThreeD="1"/>
</file>

<file path=xl/ctrlProps/ctrlProp64.xml><?xml version="1.0" encoding="utf-8"?>
<formControlPr xmlns="http://schemas.microsoft.com/office/spreadsheetml/2009/9/main" objectType="CheckBox" checked="Checked" fmlaLink="'ECSA - ECPD3 - Sign'!$D$30" lockText="1" noThreeD="1"/>
</file>

<file path=xl/ctrlProps/ctrlProp65.xml><?xml version="1.0" encoding="utf-8"?>
<formControlPr xmlns="http://schemas.microsoft.com/office/spreadsheetml/2009/9/main" objectType="CheckBox" checked="Checked" fmlaLink="'ECSA - ECPD3 - Sign'!$D$32" lockText="1" noThreeD="1"/>
</file>

<file path=xl/ctrlProps/ctrlProp66.xml><?xml version="1.0" encoding="utf-8"?>
<formControlPr xmlns="http://schemas.microsoft.com/office/spreadsheetml/2009/9/main" objectType="CheckBox" checked="Checked" fmlaLink="'ECSA - ECPD3 - Sign'!$G$30" lockText="1" noThreeD="1"/>
</file>

<file path=xl/ctrlProps/ctrlProp67.xml><?xml version="1.0" encoding="utf-8"?>
<formControlPr xmlns="http://schemas.microsoft.com/office/spreadsheetml/2009/9/main" objectType="CheckBox" checked="Checked" fmlaLink="'ECSA - ECPD3 - Sign'!$G$32" lockText="1" noThreeD="1"/>
</file>

<file path=xl/ctrlProps/ctrlProp68.xml><?xml version="1.0" encoding="utf-8"?>
<formControlPr xmlns="http://schemas.microsoft.com/office/spreadsheetml/2009/9/main" objectType="CheckBox" fmlaLink="'ECSA - ECPD3 - Sign'!$G$57" lockText="1" noThreeD="1"/>
</file>

<file path=xl/ctrlProps/ctrlProp69.xml><?xml version="1.0" encoding="utf-8"?>
<formControlPr xmlns="http://schemas.microsoft.com/office/spreadsheetml/2009/9/main" objectType="CheckBox" fmlaLink="'ECSA - ECPD3 - Sign'!$G$59" lockText="1" noThreeD="1"/>
</file>

<file path=xl/ctrlProps/ctrlProp7.xml><?xml version="1.0" encoding="utf-8"?>
<formControlPr xmlns="http://schemas.microsoft.com/office/spreadsheetml/2009/9/main" objectType="CheckBox" checked="Checked" fmlaLink="$F$88" lockText="1" noThreeD="1"/>
</file>

<file path=xl/ctrlProps/ctrlProp70.xml><?xml version="1.0" encoding="utf-8"?>
<formControlPr xmlns="http://schemas.microsoft.com/office/spreadsheetml/2009/9/main" objectType="CheckBox" fmlaLink="'ECSA - ECPD3 - Sign'!$G$61" lockText="1" noThreeD="1"/>
</file>

<file path=xl/ctrlProps/ctrlProp71.xml><?xml version="1.0" encoding="utf-8"?>
<formControlPr xmlns="http://schemas.microsoft.com/office/spreadsheetml/2009/9/main" objectType="CheckBox" fmlaLink="'ECSA - ECPD3 - Sign'!$G$63" lockText="1" noThreeD="1"/>
</file>

<file path=xl/ctrlProps/ctrlProp72.xml><?xml version="1.0" encoding="utf-8"?>
<formControlPr xmlns="http://schemas.microsoft.com/office/spreadsheetml/2009/9/main" objectType="CheckBox" checked="Checked" fmlaLink="$F$53" lockText="1" noThreeD="1"/>
</file>

<file path=xl/ctrlProps/ctrlProp8.xml><?xml version="1.0" encoding="utf-8"?>
<formControlPr xmlns="http://schemas.microsoft.com/office/spreadsheetml/2009/9/main" objectType="CheckBox" checked="Checked" fmlaLink="$F$90" lockText="1" noThreeD="1"/>
</file>

<file path=xl/ctrlProps/ctrlProp9.xml><?xml version="1.0" encoding="utf-8"?>
<formControlPr xmlns="http://schemas.microsoft.com/office/spreadsheetml/2009/9/main" objectType="CheckBox" checked="Checked" fmlaLink="$I$8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111</xdr:row>
          <xdr:rowOff>60960</xdr:rowOff>
        </xdr:from>
        <xdr:to>
          <xdr:col>8</xdr:col>
          <xdr:colOff>45719</xdr:colOff>
          <xdr:row>112</xdr:row>
          <xdr:rowOff>205740</xdr:rowOff>
        </xdr:to>
        <xdr:sp macro="" textlink="">
          <xdr:nvSpPr>
            <xdr:cNvPr id="1061" name="Check Box 37" descr="Colloquiums" hidden="1">
              <a:extLst>
                <a:ext uri="{63B3BB69-23CF-44E3-9099-C40C66FF867C}">
                  <a14:compatExt spid="_x0000_s1061"/>
                </a:ext>
                <a:ext uri="{FF2B5EF4-FFF2-40B4-BE49-F238E27FC236}">
                  <a16:creationId xmlns:a16="http://schemas.microsoft.com/office/drawing/2014/main" id="{00000000-0008-0000-03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twoCellAnchor editAs="oneCell">
    <xdr:from>
      <xdr:col>7</xdr:col>
      <xdr:colOff>40084</xdr:colOff>
      <xdr:row>0</xdr:row>
      <xdr:rowOff>190500</xdr:rowOff>
    </xdr:from>
    <xdr:to>
      <xdr:col>8</xdr:col>
      <xdr:colOff>632645</xdr:colOff>
      <xdr:row>4</xdr:row>
      <xdr:rowOff>68580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9844" y="190500"/>
          <a:ext cx="836400" cy="769620"/>
        </a:xfrm>
        <a:prstGeom prst="rect">
          <a:avLst/>
        </a:prstGeom>
      </xdr:spPr>
    </xdr:pic>
    <xdr:clientData/>
  </xdr:twoCellAnchor>
  <xdr:oneCellAnchor>
    <xdr:from>
      <xdr:col>7</xdr:col>
      <xdr:colOff>40084</xdr:colOff>
      <xdr:row>29</xdr:row>
      <xdr:rowOff>190500</xdr:rowOff>
    </xdr:from>
    <xdr:ext cx="842025" cy="776151"/>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77334" y="190500"/>
          <a:ext cx="842025" cy="776151"/>
        </a:xfrm>
        <a:prstGeom prst="rect">
          <a:avLst/>
        </a:prstGeom>
      </xdr:spPr>
    </xdr:pic>
    <xdr:clientData/>
  </xdr:oneCellAnchor>
  <xdr:oneCellAnchor>
    <xdr:from>
      <xdr:col>7</xdr:col>
      <xdr:colOff>40084</xdr:colOff>
      <xdr:row>59</xdr:row>
      <xdr:rowOff>190500</xdr:rowOff>
    </xdr:from>
    <xdr:ext cx="842025" cy="776151"/>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77334" y="190500"/>
          <a:ext cx="842025" cy="77615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22860</xdr:colOff>
          <xdr:row>75</xdr:row>
          <xdr:rowOff>60960</xdr:rowOff>
        </xdr:from>
        <xdr:to>
          <xdr:col>5</xdr:col>
          <xdr:colOff>30480</xdr:colOff>
          <xdr:row>77</xdr:row>
          <xdr:rowOff>22860</xdr:rowOff>
        </xdr:to>
        <xdr:sp macro="" textlink="">
          <xdr:nvSpPr>
            <xdr:cNvPr id="1034" name="Check Box 10" descr="Colloquiums"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77</xdr:row>
          <xdr:rowOff>60960</xdr:rowOff>
        </xdr:from>
        <xdr:to>
          <xdr:col>5</xdr:col>
          <xdr:colOff>22860</xdr:colOff>
          <xdr:row>79</xdr:row>
          <xdr:rowOff>15240</xdr:rowOff>
        </xdr:to>
        <xdr:sp macro="" textlink="">
          <xdr:nvSpPr>
            <xdr:cNvPr id="1035" name="Check Box 11" descr="Colloquiums"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79</xdr:row>
          <xdr:rowOff>60960</xdr:rowOff>
        </xdr:from>
        <xdr:to>
          <xdr:col>5</xdr:col>
          <xdr:colOff>22860</xdr:colOff>
          <xdr:row>81</xdr:row>
          <xdr:rowOff>7620</xdr:rowOff>
        </xdr:to>
        <xdr:sp macro="" textlink="">
          <xdr:nvSpPr>
            <xdr:cNvPr id="1036" name="Check Box 12" descr="Colloquiums"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81</xdr:row>
          <xdr:rowOff>60960</xdr:rowOff>
        </xdr:from>
        <xdr:to>
          <xdr:col>5</xdr:col>
          <xdr:colOff>22860</xdr:colOff>
          <xdr:row>83</xdr:row>
          <xdr:rowOff>7620</xdr:rowOff>
        </xdr:to>
        <xdr:sp macro="" textlink="">
          <xdr:nvSpPr>
            <xdr:cNvPr id="1037" name="Check Box 13" descr="Colloquiums"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83</xdr:row>
          <xdr:rowOff>60960</xdr:rowOff>
        </xdr:from>
        <xdr:to>
          <xdr:col>5</xdr:col>
          <xdr:colOff>22860</xdr:colOff>
          <xdr:row>85</xdr:row>
          <xdr:rowOff>7620</xdr:rowOff>
        </xdr:to>
        <xdr:sp macro="" textlink="">
          <xdr:nvSpPr>
            <xdr:cNvPr id="1038" name="Check Box 14" descr="Colloquiums"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87</xdr:row>
          <xdr:rowOff>22860</xdr:rowOff>
        </xdr:from>
        <xdr:to>
          <xdr:col>5</xdr:col>
          <xdr:colOff>45720</xdr:colOff>
          <xdr:row>87</xdr:row>
          <xdr:rowOff>251460</xdr:rowOff>
        </xdr:to>
        <xdr:sp macro="" textlink="">
          <xdr:nvSpPr>
            <xdr:cNvPr id="1041" name="Check Box 17" descr="Colloquiums"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89</xdr:row>
          <xdr:rowOff>22860</xdr:rowOff>
        </xdr:from>
        <xdr:to>
          <xdr:col>5</xdr:col>
          <xdr:colOff>45720</xdr:colOff>
          <xdr:row>89</xdr:row>
          <xdr:rowOff>243840</xdr:rowOff>
        </xdr:to>
        <xdr:sp macro="" textlink="">
          <xdr:nvSpPr>
            <xdr:cNvPr id="1042" name="Check Box 18" descr="Colloquiums"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xdr:row>
          <xdr:rowOff>22860</xdr:rowOff>
        </xdr:from>
        <xdr:to>
          <xdr:col>8</xdr:col>
          <xdr:colOff>60959</xdr:colOff>
          <xdr:row>87</xdr:row>
          <xdr:rowOff>236220</xdr:rowOff>
        </xdr:to>
        <xdr:sp macro="" textlink="">
          <xdr:nvSpPr>
            <xdr:cNvPr id="1043" name="Check Box 19" descr="Colloquiums"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89</xdr:row>
          <xdr:rowOff>38100</xdr:rowOff>
        </xdr:from>
        <xdr:to>
          <xdr:col>8</xdr:col>
          <xdr:colOff>45719</xdr:colOff>
          <xdr:row>89</xdr:row>
          <xdr:rowOff>251460</xdr:rowOff>
        </xdr:to>
        <xdr:sp macro="" textlink="">
          <xdr:nvSpPr>
            <xdr:cNvPr id="1045" name="Check Box 21" descr="Colloquiums"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91</xdr:row>
          <xdr:rowOff>45720</xdr:rowOff>
        </xdr:from>
        <xdr:to>
          <xdr:col>5</xdr:col>
          <xdr:colOff>30480</xdr:colOff>
          <xdr:row>93</xdr:row>
          <xdr:rowOff>22860</xdr:rowOff>
        </xdr:to>
        <xdr:sp macro="" textlink="">
          <xdr:nvSpPr>
            <xdr:cNvPr id="1046" name="Check Box 22" descr="Colloquiums"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93</xdr:row>
          <xdr:rowOff>45720</xdr:rowOff>
        </xdr:from>
        <xdr:to>
          <xdr:col>5</xdr:col>
          <xdr:colOff>38100</xdr:colOff>
          <xdr:row>95</xdr:row>
          <xdr:rowOff>30480</xdr:rowOff>
        </xdr:to>
        <xdr:sp macro="" textlink="">
          <xdr:nvSpPr>
            <xdr:cNvPr id="1047" name="Check Box 23" descr="Colloquiums"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95</xdr:row>
          <xdr:rowOff>45720</xdr:rowOff>
        </xdr:from>
        <xdr:to>
          <xdr:col>5</xdr:col>
          <xdr:colOff>38100</xdr:colOff>
          <xdr:row>97</xdr:row>
          <xdr:rowOff>30480</xdr:rowOff>
        </xdr:to>
        <xdr:sp macro="" textlink="">
          <xdr:nvSpPr>
            <xdr:cNvPr id="1048" name="Check Box 24" descr="Colloquiums"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97</xdr:row>
          <xdr:rowOff>38100</xdr:rowOff>
        </xdr:from>
        <xdr:to>
          <xdr:col>5</xdr:col>
          <xdr:colOff>30480</xdr:colOff>
          <xdr:row>99</xdr:row>
          <xdr:rowOff>22860</xdr:rowOff>
        </xdr:to>
        <xdr:sp macro="" textlink="">
          <xdr:nvSpPr>
            <xdr:cNvPr id="1049" name="Check Box 25" descr="Colloquiums"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99</xdr:row>
          <xdr:rowOff>53340</xdr:rowOff>
        </xdr:from>
        <xdr:to>
          <xdr:col>5</xdr:col>
          <xdr:colOff>30480</xdr:colOff>
          <xdr:row>101</xdr:row>
          <xdr:rowOff>38100</xdr:rowOff>
        </xdr:to>
        <xdr:sp macro="" textlink="">
          <xdr:nvSpPr>
            <xdr:cNvPr id="1050" name="Check Box 26" descr="Colloquiums"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102</xdr:row>
          <xdr:rowOff>45720</xdr:rowOff>
        </xdr:from>
        <xdr:to>
          <xdr:col>5</xdr:col>
          <xdr:colOff>45720</xdr:colOff>
          <xdr:row>102</xdr:row>
          <xdr:rowOff>266700</xdr:rowOff>
        </xdr:to>
        <xdr:sp macro="" textlink="">
          <xdr:nvSpPr>
            <xdr:cNvPr id="1052" name="Check Box 28" descr="Colloquiums"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91</xdr:row>
          <xdr:rowOff>60960</xdr:rowOff>
        </xdr:from>
        <xdr:to>
          <xdr:col>8</xdr:col>
          <xdr:colOff>53339</xdr:colOff>
          <xdr:row>93</xdr:row>
          <xdr:rowOff>22860</xdr:rowOff>
        </xdr:to>
        <xdr:sp macro="" textlink="">
          <xdr:nvSpPr>
            <xdr:cNvPr id="1054" name="Check Box 30" descr="Colloquiums"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93</xdr:row>
          <xdr:rowOff>60960</xdr:rowOff>
        </xdr:from>
        <xdr:to>
          <xdr:col>8</xdr:col>
          <xdr:colOff>53339</xdr:colOff>
          <xdr:row>95</xdr:row>
          <xdr:rowOff>22860</xdr:rowOff>
        </xdr:to>
        <xdr:sp macro="" textlink="">
          <xdr:nvSpPr>
            <xdr:cNvPr id="1055" name="Check Box 31" descr="Colloquiums"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95</xdr:row>
          <xdr:rowOff>60960</xdr:rowOff>
        </xdr:from>
        <xdr:to>
          <xdr:col>8</xdr:col>
          <xdr:colOff>45719</xdr:colOff>
          <xdr:row>97</xdr:row>
          <xdr:rowOff>30480</xdr:rowOff>
        </xdr:to>
        <xdr:sp macro="" textlink="">
          <xdr:nvSpPr>
            <xdr:cNvPr id="1056" name="Check Box 32" descr="Colloquiums"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97</xdr:row>
          <xdr:rowOff>60960</xdr:rowOff>
        </xdr:from>
        <xdr:to>
          <xdr:col>8</xdr:col>
          <xdr:colOff>45719</xdr:colOff>
          <xdr:row>99</xdr:row>
          <xdr:rowOff>22860</xdr:rowOff>
        </xdr:to>
        <xdr:sp macro="" textlink="">
          <xdr:nvSpPr>
            <xdr:cNvPr id="1057" name="Check Box 33" descr="Colloquiums" hidden="1">
              <a:extLst>
                <a:ext uri="{63B3BB69-23CF-44E3-9099-C40C66FF867C}">
                  <a14:compatExt spid="_x0000_s1057"/>
                </a:ext>
                <a:ext uri="{FF2B5EF4-FFF2-40B4-BE49-F238E27FC236}">
                  <a16:creationId xmlns:a16="http://schemas.microsoft.com/office/drawing/2014/main" id="{00000000-0008-0000-03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99</xdr:row>
          <xdr:rowOff>53340</xdr:rowOff>
        </xdr:from>
        <xdr:to>
          <xdr:col>8</xdr:col>
          <xdr:colOff>45719</xdr:colOff>
          <xdr:row>101</xdr:row>
          <xdr:rowOff>22860</xdr:rowOff>
        </xdr:to>
        <xdr:sp macro="" textlink="">
          <xdr:nvSpPr>
            <xdr:cNvPr id="1058" name="Check Box 34" descr="Colloquiums" hidden="1">
              <a:extLst>
                <a:ext uri="{63B3BB69-23CF-44E3-9099-C40C66FF867C}">
                  <a14:compatExt spid="_x0000_s1058"/>
                </a:ext>
                <a:ext uri="{FF2B5EF4-FFF2-40B4-BE49-F238E27FC236}">
                  <a16:creationId xmlns:a16="http://schemas.microsoft.com/office/drawing/2014/main" id="{00000000-0008-0000-03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102</xdr:row>
          <xdr:rowOff>60960</xdr:rowOff>
        </xdr:from>
        <xdr:to>
          <xdr:col>8</xdr:col>
          <xdr:colOff>45719</xdr:colOff>
          <xdr:row>102</xdr:row>
          <xdr:rowOff>281940</xdr:rowOff>
        </xdr:to>
        <xdr:sp macro="" textlink="">
          <xdr:nvSpPr>
            <xdr:cNvPr id="1059" name="Check Box 35" descr="Colloquiums" hidden="1">
              <a:extLst>
                <a:ext uri="{63B3BB69-23CF-44E3-9099-C40C66FF867C}">
                  <a14:compatExt spid="_x0000_s1059"/>
                </a:ext>
                <a:ext uri="{FF2B5EF4-FFF2-40B4-BE49-F238E27FC236}">
                  <a16:creationId xmlns:a16="http://schemas.microsoft.com/office/drawing/2014/main" id="{00000000-0008-0000-03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15240</xdr:rowOff>
        </xdr:from>
        <xdr:to>
          <xdr:col>8</xdr:col>
          <xdr:colOff>22859</xdr:colOff>
          <xdr:row>107</xdr:row>
          <xdr:rowOff>15240</xdr:rowOff>
        </xdr:to>
        <xdr:sp macro="" textlink="">
          <xdr:nvSpPr>
            <xdr:cNvPr id="1060" name="Check Box 36" descr="Colloquiums" hidden="1">
              <a:extLst>
                <a:ext uri="{63B3BB69-23CF-44E3-9099-C40C66FF867C}">
                  <a14:compatExt spid="_x0000_s1060"/>
                </a:ext>
                <a:ext uri="{FF2B5EF4-FFF2-40B4-BE49-F238E27FC236}">
                  <a16:creationId xmlns:a16="http://schemas.microsoft.com/office/drawing/2014/main" id="{00000000-0008-0000-03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108</xdr:row>
          <xdr:rowOff>0</xdr:rowOff>
        </xdr:from>
        <xdr:to>
          <xdr:col>8</xdr:col>
          <xdr:colOff>30479</xdr:colOff>
          <xdr:row>109</xdr:row>
          <xdr:rowOff>7620</xdr:rowOff>
        </xdr:to>
        <xdr:sp macro="" textlink="">
          <xdr:nvSpPr>
            <xdr:cNvPr id="1062" name="Check Box 38" descr="Colloquiums" hidden="1">
              <a:extLst>
                <a:ext uri="{63B3BB69-23CF-44E3-9099-C40C66FF867C}">
                  <a14:compatExt spid="_x0000_s1062"/>
                </a:ext>
                <a:ext uri="{FF2B5EF4-FFF2-40B4-BE49-F238E27FC236}">
                  <a16:creationId xmlns:a16="http://schemas.microsoft.com/office/drawing/2014/main" id="{00000000-0008-0000-03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110</xdr:row>
          <xdr:rowOff>15240</xdr:rowOff>
        </xdr:from>
        <xdr:to>
          <xdr:col>8</xdr:col>
          <xdr:colOff>22859</xdr:colOff>
          <xdr:row>111</xdr:row>
          <xdr:rowOff>15240</xdr:rowOff>
        </xdr:to>
        <xdr:sp macro="" textlink="">
          <xdr:nvSpPr>
            <xdr:cNvPr id="1063" name="Check Box 39" descr="Colloquiums" hidden="1">
              <a:extLst>
                <a:ext uri="{63B3BB69-23CF-44E3-9099-C40C66FF867C}">
                  <a14:compatExt spid="_x0000_s1063"/>
                </a:ext>
                <a:ext uri="{FF2B5EF4-FFF2-40B4-BE49-F238E27FC236}">
                  <a16:creationId xmlns:a16="http://schemas.microsoft.com/office/drawing/2014/main" id="{00000000-0008-0000-03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106</xdr:row>
          <xdr:rowOff>7620</xdr:rowOff>
        </xdr:from>
        <xdr:to>
          <xdr:col>5</xdr:col>
          <xdr:colOff>45720</xdr:colOff>
          <xdr:row>107</xdr:row>
          <xdr:rowOff>15240</xdr:rowOff>
        </xdr:to>
        <xdr:sp macro="" textlink="">
          <xdr:nvSpPr>
            <xdr:cNvPr id="1064" name="Check Box 40" descr="Colloquiums"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107</xdr:row>
          <xdr:rowOff>68580</xdr:rowOff>
        </xdr:from>
        <xdr:to>
          <xdr:col>5</xdr:col>
          <xdr:colOff>38100</xdr:colOff>
          <xdr:row>109</xdr:row>
          <xdr:rowOff>0</xdr:rowOff>
        </xdr:to>
        <xdr:sp macro="" textlink="">
          <xdr:nvSpPr>
            <xdr:cNvPr id="1065" name="Check Box 41" descr="Colloquiums" hidden="1">
              <a:extLst>
                <a:ext uri="{63B3BB69-23CF-44E3-9099-C40C66FF867C}">
                  <a14:compatExt spid="_x0000_s1065"/>
                </a:ext>
                <a:ext uri="{FF2B5EF4-FFF2-40B4-BE49-F238E27FC236}">
                  <a16:creationId xmlns:a16="http://schemas.microsoft.com/office/drawing/2014/main" id="{00000000-0008-0000-03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110</xdr:row>
          <xdr:rowOff>7620</xdr:rowOff>
        </xdr:from>
        <xdr:to>
          <xdr:col>5</xdr:col>
          <xdr:colOff>38100</xdr:colOff>
          <xdr:row>111</xdr:row>
          <xdr:rowOff>15240</xdr:rowOff>
        </xdr:to>
        <xdr:sp macro="" textlink="">
          <xdr:nvSpPr>
            <xdr:cNvPr id="1066" name="Check Box 42" descr="Colloquiums" hidden="1">
              <a:extLst>
                <a:ext uri="{63B3BB69-23CF-44E3-9099-C40C66FF867C}">
                  <a14:compatExt spid="_x0000_s1066"/>
                </a:ext>
                <a:ext uri="{FF2B5EF4-FFF2-40B4-BE49-F238E27FC236}">
                  <a16:creationId xmlns:a16="http://schemas.microsoft.com/office/drawing/2014/main" id="{00000000-0008-0000-03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112</xdr:row>
          <xdr:rowOff>0</xdr:rowOff>
        </xdr:from>
        <xdr:to>
          <xdr:col>5</xdr:col>
          <xdr:colOff>30480</xdr:colOff>
          <xdr:row>113</xdr:row>
          <xdr:rowOff>7620</xdr:rowOff>
        </xdr:to>
        <xdr:sp macro="" textlink="">
          <xdr:nvSpPr>
            <xdr:cNvPr id="1067" name="Check Box 43" descr="Colloquiums" hidden="1">
              <a:extLst>
                <a:ext uri="{63B3BB69-23CF-44E3-9099-C40C66FF867C}">
                  <a14:compatExt spid="_x0000_s1067"/>
                </a:ext>
                <a:ext uri="{FF2B5EF4-FFF2-40B4-BE49-F238E27FC236}">
                  <a16:creationId xmlns:a16="http://schemas.microsoft.com/office/drawing/2014/main" id="{00000000-0008-0000-03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114</xdr:row>
          <xdr:rowOff>0</xdr:rowOff>
        </xdr:from>
        <xdr:to>
          <xdr:col>5</xdr:col>
          <xdr:colOff>38100</xdr:colOff>
          <xdr:row>115</xdr:row>
          <xdr:rowOff>7620</xdr:rowOff>
        </xdr:to>
        <xdr:sp macro="" textlink="">
          <xdr:nvSpPr>
            <xdr:cNvPr id="1068" name="Check Box 44" descr="Colloquiums" hidden="1">
              <a:extLst>
                <a:ext uri="{63B3BB69-23CF-44E3-9099-C40C66FF867C}">
                  <a14:compatExt spid="_x0000_s1068"/>
                </a:ext>
                <a:ext uri="{FF2B5EF4-FFF2-40B4-BE49-F238E27FC236}">
                  <a16:creationId xmlns:a16="http://schemas.microsoft.com/office/drawing/2014/main" id="{00000000-0008-0000-03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116</xdr:row>
          <xdr:rowOff>7620</xdr:rowOff>
        </xdr:from>
        <xdr:to>
          <xdr:col>5</xdr:col>
          <xdr:colOff>38100</xdr:colOff>
          <xdr:row>117</xdr:row>
          <xdr:rowOff>15240</xdr:rowOff>
        </xdr:to>
        <xdr:sp macro="" textlink="">
          <xdr:nvSpPr>
            <xdr:cNvPr id="1069" name="Check Box 45" descr="Colloquiums" hidden="1">
              <a:extLst>
                <a:ext uri="{63B3BB69-23CF-44E3-9099-C40C66FF867C}">
                  <a14:compatExt spid="_x0000_s1069"/>
                </a:ext>
                <a:ext uri="{FF2B5EF4-FFF2-40B4-BE49-F238E27FC236}">
                  <a16:creationId xmlns:a16="http://schemas.microsoft.com/office/drawing/2014/main" id="{00000000-0008-0000-03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75</xdr:row>
          <xdr:rowOff>60960</xdr:rowOff>
        </xdr:from>
        <xdr:to>
          <xdr:col>8</xdr:col>
          <xdr:colOff>60959</xdr:colOff>
          <xdr:row>76</xdr:row>
          <xdr:rowOff>198120</xdr:rowOff>
        </xdr:to>
        <xdr:sp macro="" textlink="">
          <xdr:nvSpPr>
            <xdr:cNvPr id="1070" name="Check Box 46" descr="Colloquiums" hidden="1">
              <a:extLst>
                <a:ext uri="{63B3BB69-23CF-44E3-9099-C40C66FF867C}">
                  <a14:compatExt spid="_x0000_s1070"/>
                </a:ext>
                <a:ext uri="{FF2B5EF4-FFF2-40B4-BE49-F238E27FC236}">
                  <a16:creationId xmlns:a16="http://schemas.microsoft.com/office/drawing/2014/main" id="{00000000-0008-0000-03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77</xdr:row>
          <xdr:rowOff>60960</xdr:rowOff>
        </xdr:from>
        <xdr:to>
          <xdr:col>8</xdr:col>
          <xdr:colOff>53339</xdr:colOff>
          <xdr:row>78</xdr:row>
          <xdr:rowOff>198120</xdr:rowOff>
        </xdr:to>
        <xdr:sp macro="" textlink="">
          <xdr:nvSpPr>
            <xdr:cNvPr id="1071" name="Check Box 47" descr="Colloquiums" hidden="1">
              <a:extLst>
                <a:ext uri="{63B3BB69-23CF-44E3-9099-C40C66FF867C}">
                  <a14:compatExt spid="_x0000_s1071"/>
                </a:ext>
                <a:ext uri="{FF2B5EF4-FFF2-40B4-BE49-F238E27FC236}">
                  <a16:creationId xmlns:a16="http://schemas.microsoft.com/office/drawing/2014/main" id="{00000000-0008-0000-03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79</xdr:row>
          <xdr:rowOff>60960</xdr:rowOff>
        </xdr:from>
        <xdr:to>
          <xdr:col>8</xdr:col>
          <xdr:colOff>60959</xdr:colOff>
          <xdr:row>81</xdr:row>
          <xdr:rowOff>7620</xdr:rowOff>
        </xdr:to>
        <xdr:sp macro="" textlink="">
          <xdr:nvSpPr>
            <xdr:cNvPr id="1072" name="Check Box 48" descr="Colloquiums" hidden="1">
              <a:extLst>
                <a:ext uri="{63B3BB69-23CF-44E3-9099-C40C66FF867C}">
                  <a14:compatExt spid="_x0000_s1072"/>
                </a:ext>
                <a:ext uri="{FF2B5EF4-FFF2-40B4-BE49-F238E27FC236}">
                  <a16:creationId xmlns:a16="http://schemas.microsoft.com/office/drawing/2014/main" id="{00000000-0008-0000-03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81</xdr:row>
          <xdr:rowOff>68580</xdr:rowOff>
        </xdr:from>
        <xdr:to>
          <xdr:col>8</xdr:col>
          <xdr:colOff>60959</xdr:colOff>
          <xdr:row>83</xdr:row>
          <xdr:rowOff>7620</xdr:rowOff>
        </xdr:to>
        <xdr:sp macro="" textlink="">
          <xdr:nvSpPr>
            <xdr:cNvPr id="1073" name="Check Box 49" descr="Colloquiums" hidden="1">
              <a:extLst>
                <a:ext uri="{63B3BB69-23CF-44E3-9099-C40C66FF867C}">
                  <a14:compatExt spid="_x0000_s1073"/>
                </a:ext>
                <a:ext uri="{FF2B5EF4-FFF2-40B4-BE49-F238E27FC236}">
                  <a16:creationId xmlns:a16="http://schemas.microsoft.com/office/drawing/2014/main" id="{00000000-0008-0000-03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40084</xdr:colOff>
      <xdr:row>0</xdr:row>
      <xdr:rowOff>190500</xdr:rowOff>
    </xdr:from>
    <xdr:to>
      <xdr:col>9</xdr:col>
      <xdr:colOff>632645</xdr:colOff>
      <xdr:row>4</xdr:row>
      <xdr:rowOff>68580</xdr:rowOff>
    </xdr:to>
    <xdr:pic>
      <xdr:nvPicPr>
        <xdr:cNvPr id="3" name="Picture 2">
          <a:extLst>
            <a:ext uri="{FF2B5EF4-FFF2-40B4-BE49-F238E27FC236}">
              <a16:creationId xmlns:a16="http://schemas.microsoft.com/office/drawing/2014/main" id="{B677BDEC-13D7-47A5-8532-FBBB26D645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7024" y="190500"/>
          <a:ext cx="836402" cy="769620"/>
        </a:xfrm>
        <a:prstGeom prst="rect">
          <a:avLst/>
        </a:prstGeom>
      </xdr:spPr>
    </xdr:pic>
    <xdr:clientData/>
  </xdr:twoCellAnchor>
  <xdr:oneCellAnchor>
    <xdr:from>
      <xdr:col>8</xdr:col>
      <xdr:colOff>40084</xdr:colOff>
      <xdr:row>33</xdr:row>
      <xdr:rowOff>190500</xdr:rowOff>
    </xdr:from>
    <xdr:ext cx="842025" cy="776151"/>
    <xdr:pic>
      <xdr:nvPicPr>
        <xdr:cNvPr id="4" name="Picture 3">
          <a:extLst>
            <a:ext uri="{FF2B5EF4-FFF2-40B4-BE49-F238E27FC236}">
              <a16:creationId xmlns:a16="http://schemas.microsoft.com/office/drawing/2014/main" id="{32337CC8-7A50-42C8-98D2-392A03AB77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7024" y="9403080"/>
          <a:ext cx="842025" cy="77615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40084</xdr:colOff>
      <xdr:row>0</xdr:row>
      <xdr:rowOff>190500</xdr:rowOff>
    </xdr:from>
    <xdr:to>
      <xdr:col>6</xdr:col>
      <xdr:colOff>686618</xdr:colOff>
      <xdr:row>4</xdr:row>
      <xdr:rowOff>68580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21734" y="190500"/>
          <a:ext cx="830684" cy="773430"/>
        </a:xfrm>
        <a:prstGeom prst="rect">
          <a:avLst/>
        </a:prstGeom>
      </xdr:spPr>
    </xdr:pic>
    <xdr:clientData/>
  </xdr:twoCellAnchor>
  <xdr:oneCellAnchor>
    <xdr:from>
      <xdr:col>5</xdr:col>
      <xdr:colOff>30480</xdr:colOff>
      <xdr:row>36</xdr:row>
      <xdr:rowOff>124180</xdr:rowOff>
    </xdr:from>
    <xdr:ext cx="807904" cy="736879"/>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2130" y="9153880"/>
          <a:ext cx="807904" cy="73687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1592580</xdr:colOff>
          <xdr:row>55</xdr:row>
          <xdr:rowOff>53340</xdr:rowOff>
        </xdr:from>
        <xdr:to>
          <xdr:col>3</xdr:col>
          <xdr:colOff>68580</xdr:colOff>
          <xdr:row>57</xdr:row>
          <xdr:rowOff>30480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57</xdr:row>
          <xdr:rowOff>53340</xdr:rowOff>
        </xdr:from>
        <xdr:to>
          <xdr:col>3</xdr:col>
          <xdr:colOff>76200</xdr:colOff>
          <xdr:row>59</xdr:row>
          <xdr:rowOff>30480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59</xdr:row>
          <xdr:rowOff>68580</xdr:rowOff>
        </xdr:from>
        <xdr:to>
          <xdr:col>3</xdr:col>
          <xdr:colOff>68580</xdr:colOff>
          <xdr:row>61</xdr:row>
          <xdr:rowOff>30480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61</xdr:row>
          <xdr:rowOff>68580</xdr:rowOff>
        </xdr:from>
        <xdr:to>
          <xdr:col>3</xdr:col>
          <xdr:colOff>76200</xdr:colOff>
          <xdr:row>63</xdr:row>
          <xdr:rowOff>30480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63</xdr:row>
          <xdr:rowOff>53340</xdr:rowOff>
        </xdr:from>
        <xdr:to>
          <xdr:col>3</xdr:col>
          <xdr:colOff>76200</xdr:colOff>
          <xdr:row>65</xdr:row>
          <xdr:rowOff>30480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65</xdr:row>
          <xdr:rowOff>68580</xdr:rowOff>
        </xdr:from>
        <xdr:to>
          <xdr:col>3</xdr:col>
          <xdr:colOff>68580</xdr:colOff>
          <xdr:row>67</xdr:row>
          <xdr:rowOff>30480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71</xdr:row>
          <xdr:rowOff>30480</xdr:rowOff>
        </xdr:from>
        <xdr:to>
          <xdr:col>3</xdr:col>
          <xdr:colOff>68580</xdr:colOff>
          <xdr:row>73</xdr:row>
          <xdr:rowOff>53340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71</xdr:row>
          <xdr:rowOff>30480</xdr:rowOff>
        </xdr:from>
        <xdr:to>
          <xdr:col>6</xdr:col>
          <xdr:colOff>68580</xdr:colOff>
          <xdr:row>73</xdr:row>
          <xdr:rowOff>53340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41</xdr:row>
          <xdr:rowOff>30480</xdr:rowOff>
        </xdr:from>
        <xdr:to>
          <xdr:col>3</xdr:col>
          <xdr:colOff>68580</xdr:colOff>
          <xdr:row>43</xdr:row>
          <xdr:rowOff>53340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43</xdr:row>
          <xdr:rowOff>30480</xdr:rowOff>
        </xdr:from>
        <xdr:to>
          <xdr:col>3</xdr:col>
          <xdr:colOff>68580</xdr:colOff>
          <xdr:row>45</xdr:row>
          <xdr:rowOff>53340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45</xdr:row>
          <xdr:rowOff>30480</xdr:rowOff>
        </xdr:from>
        <xdr:to>
          <xdr:col>3</xdr:col>
          <xdr:colOff>68580</xdr:colOff>
          <xdr:row>47</xdr:row>
          <xdr:rowOff>53340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47</xdr:row>
          <xdr:rowOff>30480</xdr:rowOff>
        </xdr:from>
        <xdr:to>
          <xdr:col>3</xdr:col>
          <xdr:colOff>68580</xdr:colOff>
          <xdr:row>49</xdr:row>
          <xdr:rowOff>53340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49</xdr:row>
          <xdr:rowOff>30480</xdr:rowOff>
        </xdr:from>
        <xdr:to>
          <xdr:col>3</xdr:col>
          <xdr:colOff>68580</xdr:colOff>
          <xdr:row>51</xdr:row>
          <xdr:rowOff>53340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51</xdr:row>
          <xdr:rowOff>30480</xdr:rowOff>
        </xdr:from>
        <xdr:to>
          <xdr:col>3</xdr:col>
          <xdr:colOff>68580</xdr:colOff>
          <xdr:row>53</xdr:row>
          <xdr:rowOff>53340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41</xdr:row>
          <xdr:rowOff>30480</xdr:rowOff>
        </xdr:from>
        <xdr:to>
          <xdr:col>6</xdr:col>
          <xdr:colOff>53340</xdr:colOff>
          <xdr:row>43</xdr:row>
          <xdr:rowOff>53340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43</xdr:row>
          <xdr:rowOff>30480</xdr:rowOff>
        </xdr:from>
        <xdr:to>
          <xdr:col>6</xdr:col>
          <xdr:colOff>53340</xdr:colOff>
          <xdr:row>45</xdr:row>
          <xdr:rowOff>38100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45</xdr:row>
          <xdr:rowOff>30480</xdr:rowOff>
        </xdr:from>
        <xdr:to>
          <xdr:col>6</xdr:col>
          <xdr:colOff>53340</xdr:colOff>
          <xdr:row>47</xdr:row>
          <xdr:rowOff>53340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47</xdr:row>
          <xdr:rowOff>30480</xdr:rowOff>
        </xdr:from>
        <xdr:to>
          <xdr:col>6</xdr:col>
          <xdr:colOff>53340</xdr:colOff>
          <xdr:row>49</xdr:row>
          <xdr:rowOff>53340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49</xdr:row>
          <xdr:rowOff>30480</xdr:rowOff>
        </xdr:from>
        <xdr:to>
          <xdr:col>6</xdr:col>
          <xdr:colOff>53340</xdr:colOff>
          <xdr:row>51</xdr:row>
          <xdr:rowOff>53340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9</xdr:row>
          <xdr:rowOff>38100</xdr:rowOff>
        </xdr:from>
        <xdr:to>
          <xdr:col>3</xdr:col>
          <xdr:colOff>68580</xdr:colOff>
          <xdr:row>11</xdr:row>
          <xdr:rowOff>30480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11</xdr:row>
          <xdr:rowOff>38100</xdr:rowOff>
        </xdr:from>
        <xdr:to>
          <xdr:col>3</xdr:col>
          <xdr:colOff>68580</xdr:colOff>
          <xdr:row>13</xdr:row>
          <xdr:rowOff>30480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13</xdr:row>
          <xdr:rowOff>53340</xdr:rowOff>
        </xdr:from>
        <xdr:to>
          <xdr:col>3</xdr:col>
          <xdr:colOff>68580</xdr:colOff>
          <xdr:row>15</xdr:row>
          <xdr:rowOff>30480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15</xdr:row>
          <xdr:rowOff>53340</xdr:rowOff>
        </xdr:from>
        <xdr:to>
          <xdr:col>3</xdr:col>
          <xdr:colOff>68580</xdr:colOff>
          <xdr:row>17</xdr:row>
          <xdr:rowOff>38100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17</xdr:row>
          <xdr:rowOff>53340</xdr:rowOff>
        </xdr:from>
        <xdr:to>
          <xdr:col>3</xdr:col>
          <xdr:colOff>68580</xdr:colOff>
          <xdr:row>19</xdr:row>
          <xdr:rowOff>30480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9</xdr:row>
          <xdr:rowOff>53340</xdr:rowOff>
        </xdr:from>
        <xdr:to>
          <xdr:col>6</xdr:col>
          <xdr:colOff>83820</xdr:colOff>
          <xdr:row>11</xdr:row>
          <xdr:rowOff>30480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11</xdr:row>
          <xdr:rowOff>53340</xdr:rowOff>
        </xdr:from>
        <xdr:to>
          <xdr:col>6</xdr:col>
          <xdr:colOff>68580</xdr:colOff>
          <xdr:row>13</xdr:row>
          <xdr:rowOff>30480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1836420</xdr:colOff>
          <xdr:row>13</xdr:row>
          <xdr:rowOff>53340</xdr:rowOff>
        </xdr:from>
        <xdr:to>
          <xdr:col>6</xdr:col>
          <xdr:colOff>45720</xdr:colOff>
          <xdr:row>15</xdr:row>
          <xdr:rowOff>30480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15</xdr:row>
          <xdr:rowOff>53340</xdr:rowOff>
        </xdr:from>
        <xdr:to>
          <xdr:col>6</xdr:col>
          <xdr:colOff>60960</xdr:colOff>
          <xdr:row>17</xdr:row>
          <xdr:rowOff>30480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29</xdr:row>
          <xdr:rowOff>15240</xdr:rowOff>
        </xdr:from>
        <xdr:to>
          <xdr:col>3</xdr:col>
          <xdr:colOff>68580</xdr:colOff>
          <xdr:row>29</xdr:row>
          <xdr:rowOff>266700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31</xdr:row>
          <xdr:rowOff>15240</xdr:rowOff>
        </xdr:from>
        <xdr:to>
          <xdr:col>3</xdr:col>
          <xdr:colOff>68580</xdr:colOff>
          <xdr:row>31</xdr:row>
          <xdr:rowOff>259080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1859280</xdr:colOff>
          <xdr:row>29</xdr:row>
          <xdr:rowOff>15240</xdr:rowOff>
        </xdr:from>
        <xdr:to>
          <xdr:col>6</xdr:col>
          <xdr:colOff>68580</xdr:colOff>
          <xdr:row>30</xdr:row>
          <xdr:rowOff>2177</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1844040</xdr:colOff>
          <xdr:row>31</xdr:row>
          <xdr:rowOff>15240</xdr:rowOff>
        </xdr:from>
        <xdr:to>
          <xdr:col>6</xdr:col>
          <xdr:colOff>38100</xdr:colOff>
          <xdr:row>31</xdr:row>
          <xdr:rowOff>259080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55</xdr:row>
          <xdr:rowOff>53340</xdr:rowOff>
        </xdr:from>
        <xdr:to>
          <xdr:col>6</xdr:col>
          <xdr:colOff>53340</xdr:colOff>
          <xdr:row>57</xdr:row>
          <xdr:rowOff>30480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57</xdr:row>
          <xdr:rowOff>53340</xdr:rowOff>
        </xdr:from>
        <xdr:to>
          <xdr:col>6</xdr:col>
          <xdr:colOff>68580</xdr:colOff>
          <xdr:row>59</xdr:row>
          <xdr:rowOff>30480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59</xdr:row>
          <xdr:rowOff>53340</xdr:rowOff>
        </xdr:from>
        <xdr:to>
          <xdr:col>6</xdr:col>
          <xdr:colOff>60960</xdr:colOff>
          <xdr:row>61</xdr:row>
          <xdr:rowOff>30480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1851660</xdr:colOff>
          <xdr:row>61</xdr:row>
          <xdr:rowOff>68580</xdr:rowOff>
        </xdr:from>
        <xdr:to>
          <xdr:col>6</xdr:col>
          <xdr:colOff>60960</xdr:colOff>
          <xdr:row>63</xdr:row>
          <xdr:rowOff>30480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22860</xdr:rowOff>
        </xdr:from>
        <xdr:to>
          <xdr:col>6</xdr:col>
          <xdr:colOff>68580</xdr:colOff>
          <xdr:row>53</xdr:row>
          <xdr:rowOff>38100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40084</xdr:colOff>
      <xdr:row>0</xdr:row>
      <xdr:rowOff>190500</xdr:rowOff>
    </xdr:from>
    <xdr:to>
      <xdr:col>6</xdr:col>
      <xdr:colOff>632645</xdr:colOff>
      <xdr:row>4</xdr:row>
      <xdr:rowOff>68580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77334" y="190500"/>
          <a:ext cx="840211" cy="773430"/>
        </a:xfrm>
        <a:prstGeom prst="rect">
          <a:avLst/>
        </a:prstGeom>
      </xdr:spPr>
    </xdr:pic>
    <xdr:clientData/>
  </xdr:twoCellAnchor>
  <xdr:oneCellAnchor>
    <xdr:from>
      <xdr:col>6</xdr:col>
      <xdr:colOff>6927</xdr:colOff>
      <xdr:row>16</xdr:row>
      <xdr:rowOff>37932</xdr:rowOff>
    </xdr:from>
    <xdr:ext cx="688145" cy="634309"/>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75218" y="5406568"/>
          <a:ext cx="688145" cy="6343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2.bin"/><Relationship Id="rId1" Type="http://schemas.openxmlformats.org/officeDocument/2006/relationships/hyperlink" Target="mailto:ina@saimc.co.za"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admin@saimc.co.za" TargetMode="External"/><Relationship Id="rId1" Type="http://schemas.openxmlformats.org/officeDocument/2006/relationships/hyperlink" Target="http://www.saimc.co.za/" TargetMode="Externa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a@saimc.co.za" TargetMode="External"/><Relationship Id="rId1" Type="http://schemas.openxmlformats.org/officeDocument/2006/relationships/hyperlink" Target="http://www.saimc.co.za/"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3" Type="http://schemas.openxmlformats.org/officeDocument/2006/relationships/vmlDrawing" Target="../drawings/vmlDrawing3.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6.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B1:P13"/>
  <sheetViews>
    <sheetView workbookViewId="0">
      <selection activeCell="C23" sqref="C23"/>
    </sheetView>
  </sheetViews>
  <sheetFormatPr defaultRowHeight="13.2" x14ac:dyDescent="0.25"/>
  <cols>
    <col min="1" max="1" width="3.5546875" customWidth="1"/>
    <col min="2" max="2" width="36.5546875" customWidth="1"/>
    <col min="3" max="3" width="23.6640625" bestFit="1" customWidth="1"/>
    <col min="4" max="4" width="15.21875" style="45" customWidth="1"/>
    <col min="5" max="5" width="36.21875" style="45" bestFit="1" customWidth="1"/>
    <col min="6" max="16" width="9.21875" style="45"/>
  </cols>
  <sheetData>
    <row r="1" spans="2:16" ht="13.8" x14ac:dyDescent="0.3">
      <c r="B1" s="60"/>
      <c r="C1" s="61"/>
    </row>
    <row r="2" spans="2:16" ht="13.8" thickBot="1" x14ac:dyDescent="0.3">
      <c r="C2" s="62" t="s">
        <v>177</v>
      </c>
    </row>
    <row r="3" spans="2:16" ht="13.8" thickBot="1" x14ac:dyDescent="0.3">
      <c r="B3" s="401" t="s">
        <v>72</v>
      </c>
      <c r="C3" s="402"/>
    </row>
    <row r="4" spans="2:16" ht="13.8" x14ac:dyDescent="0.3">
      <c r="B4" s="286" t="s">
        <v>30</v>
      </c>
      <c r="C4" s="288"/>
      <c r="E4" s="47"/>
    </row>
    <row r="5" spans="2:16" s="400" customFormat="1" ht="13.8" x14ac:dyDescent="0.3">
      <c r="B5" s="239" t="s">
        <v>395</v>
      </c>
      <c r="C5" s="675">
        <v>1</v>
      </c>
      <c r="D5" s="45"/>
      <c r="E5" s="47"/>
      <c r="F5" s="45"/>
      <c r="G5" s="45"/>
      <c r="H5" s="45"/>
      <c r="I5" s="45"/>
      <c r="J5" s="45"/>
      <c r="K5" s="45"/>
      <c r="L5" s="45"/>
      <c r="M5" s="45"/>
      <c r="N5" s="45"/>
      <c r="O5" s="45"/>
      <c r="P5" s="45"/>
    </row>
    <row r="6" spans="2:16" s="359" customFormat="1" ht="13.8" x14ac:dyDescent="0.3">
      <c r="B6" s="239" t="s">
        <v>373</v>
      </c>
      <c r="C6" s="288" t="s">
        <v>103</v>
      </c>
      <c r="D6" s="45"/>
      <c r="E6" s="47"/>
      <c r="F6" s="45"/>
      <c r="G6" s="45"/>
      <c r="H6" s="45"/>
      <c r="I6" s="45"/>
      <c r="J6" s="45"/>
      <c r="K6" s="45"/>
      <c r="L6" s="45"/>
      <c r="M6" s="45"/>
      <c r="N6" s="45"/>
      <c r="O6" s="45"/>
      <c r="P6" s="45"/>
    </row>
    <row r="7" spans="2:16" s="236" customFormat="1" ht="13.8" x14ac:dyDescent="0.3">
      <c r="B7" s="239" t="s">
        <v>250</v>
      </c>
      <c r="C7" s="288" t="s">
        <v>209</v>
      </c>
      <c r="D7" s="45"/>
      <c r="E7" s="47"/>
      <c r="F7" s="45"/>
      <c r="G7" s="45"/>
      <c r="H7" s="45"/>
      <c r="I7" s="45"/>
      <c r="J7" s="45"/>
      <c r="K7" s="45"/>
      <c r="L7" s="45"/>
      <c r="M7" s="45"/>
      <c r="N7" s="45"/>
      <c r="O7" s="45"/>
      <c r="P7" s="45"/>
    </row>
    <row r="8" spans="2:16" ht="14.4" thickBot="1" x14ac:dyDescent="0.35">
      <c r="B8" s="59" t="s">
        <v>84</v>
      </c>
      <c r="C8" s="289" t="s">
        <v>266</v>
      </c>
    </row>
    <row r="9" spans="2:16" ht="14.4" x14ac:dyDescent="0.3">
      <c r="B9" s="287" t="s">
        <v>77</v>
      </c>
      <c r="C9" s="290">
        <v>44447</v>
      </c>
    </row>
    <row r="11" spans="2:16" ht="13.8" thickBot="1" x14ac:dyDescent="0.3"/>
    <row r="12" spans="2:16" x14ac:dyDescent="0.25">
      <c r="B12" s="42" t="s">
        <v>88</v>
      </c>
    </row>
    <row r="13" spans="2:16" ht="13.8" thickBot="1" x14ac:dyDescent="0.3">
      <c r="B13" s="43" t="s">
        <v>87</v>
      </c>
    </row>
  </sheetData>
  <sheetProtection selectLockedCells="1"/>
  <mergeCells count="1">
    <mergeCell ref="B3:C3"/>
  </mergeCells>
  <phoneticPr fontId="19" type="noConversion"/>
  <dataValidations count="2">
    <dataValidation type="list" allowBlank="1" showInputMessage="1" showErrorMessage="1" sqref="C8" xr:uid="{00000000-0002-0000-0000-000000000000}">
      <formula1>MemberParameter</formula1>
    </dataValidation>
    <dataValidation type="list" allowBlank="1" showInputMessage="1" showErrorMessage="1" sqref="C6" xr:uid="{A5C72CE5-7380-43B8-B18D-D72297097768}">
      <formula1>InvoiceQuote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42BFEF6-3A57-44E7-B7A6-8115F57EE44F}">
          <x14:formula1>
            <xm:f>Parameters!$R$2:$R$4</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2597-9B90-42B1-BDC8-60D6937EC7D6}">
  <sheetPr codeName="Sheet1">
    <tabColor rgb="FF0070C0"/>
  </sheetPr>
  <dimension ref="A1:I47"/>
  <sheetViews>
    <sheetView view="pageLayout" zoomScaleNormal="100" workbookViewId="0">
      <selection activeCell="E47" sqref="E47:I47"/>
    </sheetView>
  </sheetViews>
  <sheetFormatPr defaultColWidth="8.77734375" defaultRowHeight="13.2" x14ac:dyDescent="0.25"/>
  <cols>
    <col min="1" max="1" width="14" style="295" customWidth="1"/>
    <col min="2" max="2" width="12.77734375" style="295" customWidth="1"/>
    <col min="3" max="3" width="13.21875" style="295" customWidth="1"/>
    <col min="4" max="4" width="8.77734375" style="295"/>
    <col min="5" max="5" width="13.44140625" style="295" customWidth="1"/>
    <col min="6" max="6" width="9.77734375" style="295" customWidth="1"/>
    <col min="7" max="16384" width="8.77734375" style="295"/>
  </cols>
  <sheetData>
    <row r="1" spans="1:9" x14ac:dyDescent="0.25">
      <c r="C1" s="293"/>
    </row>
    <row r="2" spans="1:9" x14ac:dyDescent="0.25">
      <c r="C2" s="293"/>
    </row>
    <row r="3" spans="1:9" x14ac:dyDescent="0.25">
      <c r="A3" s="103"/>
      <c r="B3" s="103"/>
      <c r="C3" s="104"/>
      <c r="D3" s="103"/>
      <c r="E3" s="103"/>
      <c r="F3" s="103"/>
      <c r="G3" s="103"/>
      <c r="H3" s="103"/>
    </row>
    <row r="4" spans="1:9" x14ac:dyDescent="0.25">
      <c r="A4" s="110" t="s">
        <v>97</v>
      </c>
      <c r="B4" s="599">
        <f>'ECSA - ECPD3 - Sign'!B21</f>
        <v>0</v>
      </c>
      <c r="C4" s="599"/>
      <c r="D4" s="599"/>
      <c r="E4" s="599"/>
      <c r="F4" s="599"/>
      <c r="G4" s="599"/>
      <c r="H4" s="599"/>
    </row>
    <row r="5" spans="1:9" x14ac:dyDescent="0.25">
      <c r="A5" s="110"/>
      <c r="B5" s="296"/>
      <c r="C5" s="102"/>
    </row>
    <row r="6" spans="1:9" x14ac:dyDescent="0.25">
      <c r="A6" s="110" t="s">
        <v>92</v>
      </c>
      <c r="B6" s="599" t="str">
        <f>'ECSA - ECPD3 - Sign'!B7</f>
        <v/>
      </c>
      <c r="C6" s="599"/>
      <c r="D6" s="599"/>
      <c r="E6" s="599"/>
      <c r="F6" s="599"/>
      <c r="G6" s="599"/>
      <c r="H6" s="599"/>
    </row>
    <row r="7" spans="1:9" x14ac:dyDescent="0.25">
      <c r="B7" s="106"/>
      <c r="C7" s="102"/>
    </row>
    <row r="8" spans="1:9" x14ac:dyDescent="0.25">
      <c r="A8" s="107" t="s">
        <v>91</v>
      </c>
      <c r="B8" s="600" t="str">
        <f>IF('Comp Registration ECPD7 - sign'!B23="","Please complete ECPD7 cell B23",'Comp Registration ECPD7 - sign'!B23)</f>
        <v>Please complete ECPD7 cell B23</v>
      </c>
      <c r="C8" s="600"/>
      <c r="D8" s="600"/>
      <c r="E8" s="600"/>
      <c r="F8" s="600"/>
      <c r="G8" s="600"/>
      <c r="H8" s="600"/>
    </row>
    <row r="9" spans="1:9" x14ac:dyDescent="0.25">
      <c r="A9" s="107"/>
      <c r="B9" s="294"/>
      <c r="C9" s="294"/>
      <c r="D9" s="294"/>
      <c r="E9" s="294"/>
      <c r="F9" s="294"/>
      <c r="G9" s="294"/>
      <c r="H9" s="294"/>
    </row>
    <row r="10" spans="1:9" s="308" customFormat="1" ht="15.6" x14ac:dyDescent="0.3">
      <c r="A10" s="307" t="s">
        <v>32</v>
      </c>
    </row>
    <row r="11" spans="1:9" ht="30" customHeight="1" x14ac:dyDescent="0.25">
      <c r="A11" s="599" t="s">
        <v>283</v>
      </c>
      <c r="B11" s="599"/>
      <c r="C11" s="599"/>
      <c r="D11" s="599"/>
      <c r="E11" s="599"/>
      <c r="F11" s="599"/>
      <c r="G11" s="599"/>
      <c r="H11" s="599"/>
      <c r="I11" s="599"/>
    </row>
    <row r="12" spans="1:9" ht="12.45" customHeight="1" x14ac:dyDescent="0.25">
      <c r="A12" s="599" t="s">
        <v>284</v>
      </c>
      <c r="B12" s="599"/>
      <c r="C12" s="599"/>
      <c r="D12" s="599"/>
      <c r="E12" s="599"/>
      <c r="F12" s="599"/>
      <c r="G12" s="599"/>
      <c r="H12" s="599"/>
    </row>
    <row r="13" spans="1:9" s="306" customFormat="1" ht="19.5" customHeight="1" x14ac:dyDescent="0.25">
      <c r="A13" s="597" t="s">
        <v>301</v>
      </c>
      <c r="B13" s="597"/>
      <c r="C13" s="597"/>
      <c r="D13" s="597"/>
      <c r="E13" s="597"/>
      <c r="F13" s="597"/>
      <c r="G13" s="597"/>
      <c r="H13" s="597"/>
    </row>
    <row r="14" spans="1:9" s="309" customFormat="1" x14ac:dyDescent="0.25">
      <c r="A14" s="598" t="s">
        <v>300</v>
      </c>
      <c r="B14" s="598"/>
      <c r="C14" s="598"/>
      <c r="D14" s="598"/>
      <c r="E14" s="598"/>
      <c r="F14" s="598"/>
      <c r="G14" s="598"/>
      <c r="H14" s="598"/>
      <c r="I14" s="311" t="s">
        <v>298</v>
      </c>
    </row>
    <row r="15" spans="1:9" s="309" customFormat="1" x14ac:dyDescent="0.25">
      <c r="A15" s="598" t="s">
        <v>299</v>
      </c>
      <c r="B15" s="598"/>
      <c r="C15" s="598"/>
      <c r="D15" s="598"/>
      <c r="E15" s="598"/>
      <c r="F15" s="598"/>
      <c r="G15" s="598"/>
      <c r="H15" s="598"/>
      <c r="I15" s="311" t="s">
        <v>298</v>
      </c>
    </row>
    <row r="16" spans="1:9" s="309" customFormat="1" x14ac:dyDescent="0.25">
      <c r="A16" s="598" t="s">
        <v>303</v>
      </c>
      <c r="B16" s="598"/>
      <c r="C16" s="598"/>
      <c r="D16" s="598"/>
      <c r="E16" s="598"/>
      <c r="F16" s="598"/>
      <c r="G16" s="598"/>
      <c r="H16" s="598"/>
      <c r="I16" s="311" t="s">
        <v>298</v>
      </c>
    </row>
    <row r="17" spans="1:9" s="306" customFormat="1" ht="19.5" customHeight="1" x14ac:dyDescent="0.25">
      <c r="A17" s="597" t="s">
        <v>291</v>
      </c>
      <c r="B17" s="597"/>
      <c r="C17" s="597"/>
      <c r="D17" s="597"/>
      <c r="E17" s="597"/>
      <c r="F17" s="597"/>
      <c r="G17" s="597"/>
      <c r="H17" s="597"/>
    </row>
    <row r="18" spans="1:9" ht="25.95" customHeight="1" x14ac:dyDescent="0.25">
      <c r="A18" s="598" t="s">
        <v>285</v>
      </c>
      <c r="B18" s="598"/>
      <c r="C18" s="598"/>
      <c r="D18" s="598"/>
      <c r="E18" s="598"/>
      <c r="F18" s="598"/>
      <c r="G18" s="598"/>
      <c r="H18" s="598"/>
      <c r="I18" s="598"/>
    </row>
    <row r="19" spans="1:9" s="309" customFormat="1" ht="25.95" customHeight="1" x14ac:dyDescent="0.25">
      <c r="A19" s="598" t="s">
        <v>296</v>
      </c>
      <c r="B19" s="598"/>
      <c r="C19" s="598"/>
      <c r="D19" s="598"/>
      <c r="E19" s="598"/>
      <c r="F19" s="598"/>
      <c r="G19" s="598"/>
      <c r="H19" s="598"/>
      <c r="I19" s="598"/>
    </row>
    <row r="20" spans="1:9" s="306" customFormat="1" ht="19.5" customHeight="1" x14ac:dyDescent="0.25">
      <c r="A20" s="597" t="s">
        <v>297</v>
      </c>
      <c r="B20" s="597"/>
      <c r="C20" s="597"/>
      <c r="D20" s="597"/>
      <c r="E20" s="597"/>
      <c r="F20" s="597"/>
      <c r="G20" s="597"/>
      <c r="H20" s="597"/>
    </row>
    <row r="21" spans="1:9" s="309" customFormat="1" x14ac:dyDescent="0.25">
      <c r="A21" s="599" t="s">
        <v>286</v>
      </c>
      <c r="B21" s="599"/>
      <c r="C21" s="599"/>
      <c r="D21" s="599"/>
      <c r="E21" s="599"/>
      <c r="F21" s="599"/>
      <c r="G21" s="599"/>
      <c r="H21" s="599"/>
    </row>
    <row r="22" spans="1:9" s="306" customFormat="1" x14ac:dyDescent="0.25">
      <c r="A22" s="597" t="s">
        <v>287</v>
      </c>
      <c r="B22" s="597"/>
      <c r="C22" s="597"/>
      <c r="D22" s="597"/>
      <c r="E22" s="597"/>
      <c r="F22" s="597"/>
      <c r="G22" s="597"/>
      <c r="H22" s="597"/>
    </row>
    <row r="23" spans="1:9" x14ac:dyDescent="0.25">
      <c r="A23" s="599" t="s">
        <v>286</v>
      </c>
      <c r="B23" s="599"/>
      <c r="C23" s="599"/>
      <c r="D23" s="599"/>
      <c r="E23" s="599"/>
      <c r="F23" s="599"/>
      <c r="G23" s="599"/>
      <c r="H23" s="599"/>
    </row>
    <row r="24" spans="1:9" s="306" customFormat="1" x14ac:dyDescent="0.25">
      <c r="A24" s="597" t="s">
        <v>288</v>
      </c>
      <c r="B24" s="597"/>
      <c r="C24" s="597"/>
      <c r="D24" s="597"/>
      <c r="E24" s="597"/>
      <c r="F24" s="597"/>
      <c r="G24" s="597"/>
      <c r="H24" s="597"/>
    </row>
    <row r="25" spans="1:9" ht="26.55" customHeight="1" x14ac:dyDescent="0.25">
      <c r="A25" s="598" t="s">
        <v>289</v>
      </c>
      <c r="B25" s="598"/>
      <c r="C25" s="598"/>
      <c r="D25" s="598"/>
      <c r="E25" s="598"/>
      <c r="F25" s="598"/>
      <c r="G25" s="598"/>
      <c r="H25" s="598"/>
      <c r="I25" s="598"/>
    </row>
    <row r="26" spans="1:9" s="306" customFormat="1" x14ac:dyDescent="0.25">
      <c r="A26" s="597" t="s">
        <v>290</v>
      </c>
      <c r="B26" s="597"/>
      <c r="C26" s="597"/>
      <c r="D26" s="597"/>
      <c r="E26" s="597"/>
      <c r="F26" s="597"/>
      <c r="G26" s="597"/>
      <c r="H26" s="597"/>
    </row>
    <row r="27" spans="1:9" ht="30.45" customHeight="1" x14ac:dyDescent="0.25">
      <c r="A27" s="598" t="s">
        <v>292</v>
      </c>
      <c r="B27" s="598"/>
      <c r="C27" s="598"/>
      <c r="D27" s="598"/>
      <c r="E27" s="598"/>
      <c r="F27" s="598"/>
      <c r="G27" s="598"/>
      <c r="H27" s="598"/>
      <c r="I27" s="598"/>
    </row>
    <row r="28" spans="1:9" s="306" customFormat="1" x14ac:dyDescent="0.25">
      <c r="A28" s="597" t="s">
        <v>293</v>
      </c>
      <c r="B28" s="597"/>
      <c r="C28" s="597"/>
      <c r="D28" s="597"/>
      <c r="E28" s="597"/>
      <c r="F28" s="597"/>
      <c r="G28" s="597"/>
      <c r="H28" s="597"/>
    </row>
    <row r="29" spans="1:9" s="170" customFormat="1" ht="17.55" customHeight="1" x14ac:dyDescent="0.25">
      <c r="A29" s="603" t="s">
        <v>367</v>
      </c>
      <c r="B29" s="603"/>
      <c r="C29" s="603"/>
      <c r="D29" s="603"/>
      <c r="E29" s="603"/>
      <c r="F29" s="603"/>
      <c r="G29" s="603"/>
      <c r="H29" s="603"/>
      <c r="I29" s="603"/>
    </row>
    <row r="30" spans="1:9" s="170" customFormat="1" ht="31.8" customHeight="1" x14ac:dyDescent="0.25">
      <c r="A30" s="603" t="s">
        <v>368</v>
      </c>
      <c r="B30" s="603"/>
      <c r="C30" s="603"/>
      <c r="D30" s="603"/>
      <c r="E30" s="603"/>
      <c r="F30" s="603"/>
      <c r="G30" s="603"/>
      <c r="H30" s="603"/>
      <c r="I30" s="603"/>
    </row>
    <row r="31" spans="1:9" s="306" customFormat="1" x14ac:dyDescent="0.25">
      <c r="A31" s="597" t="s">
        <v>294</v>
      </c>
      <c r="B31" s="597"/>
      <c r="C31" s="597"/>
      <c r="D31" s="597"/>
      <c r="E31" s="597"/>
      <c r="F31" s="597"/>
      <c r="G31" s="597"/>
      <c r="H31" s="597"/>
    </row>
    <row r="32" spans="1:9" ht="40.049999999999997" customHeight="1" x14ac:dyDescent="0.25">
      <c r="A32" s="598" t="s">
        <v>302</v>
      </c>
      <c r="B32" s="598"/>
      <c r="C32" s="598"/>
      <c r="D32" s="598"/>
      <c r="E32" s="598"/>
      <c r="F32" s="598"/>
      <c r="G32" s="598"/>
      <c r="H32" s="598"/>
      <c r="I32" s="598"/>
    </row>
    <row r="34" spans="1:9" x14ac:dyDescent="0.25">
      <c r="A34" s="110" t="s">
        <v>96</v>
      </c>
      <c r="B34" s="111" t="s">
        <v>107</v>
      </c>
      <c r="C34" s="105">
        <f>IF('ECSA - ECPD3 - Sign'!C75="","",'ECSA - ECPD3 - Sign'!C75)</f>
        <v>44621</v>
      </c>
      <c r="D34" s="110" t="s">
        <v>106</v>
      </c>
      <c r="E34" s="105">
        <f>'ECSA - ECPD3 - Sign'!F75</f>
        <v>45716</v>
      </c>
      <c r="F34" s="110" t="s">
        <v>95</v>
      </c>
      <c r="G34" s="600">
        <f>Admin!C4</f>
        <v>0</v>
      </c>
      <c r="H34" s="600"/>
      <c r="I34" s="600"/>
    </row>
    <row r="35" spans="1:9" x14ac:dyDescent="0.25">
      <c r="F35" s="110" t="s">
        <v>94</v>
      </c>
      <c r="G35" s="600">
        <f>'ECSA - ECPD3 - Sign'!E28</f>
        <v>1</v>
      </c>
      <c r="H35" s="600"/>
      <c r="I35" s="600"/>
    </row>
    <row r="36" spans="1:9" x14ac:dyDescent="0.25">
      <c r="A36" s="599" t="s">
        <v>98</v>
      </c>
      <c r="B36" s="599"/>
      <c r="C36" s="599"/>
      <c r="D36" s="599"/>
      <c r="E36" s="599"/>
      <c r="F36" s="599"/>
      <c r="G36" s="599"/>
      <c r="H36" s="599"/>
      <c r="I36" s="599"/>
    </row>
    <row r="40" spans="1:9" x14ac:dyDescent="0.25">
      <c r="A40" s="294" t="s">
        <v>99</v>
      </c>
      <c r="E40" s="295" t="s">
        <v>295</v>
      </c>
    </row>
    <row r="45" spans="1:9" x14ac:dyDescent="0.25">
      <c r="A45" s="103"/>
      <c r="B45" s="103"/>
      <c r="E45" s="103"/>
      <c r="F45" s="103"/>
      <c r="G45" s="103"/>
    </row>
    <row r="46" spans="1:9" x14ac:dyDescent="0.25">
      <c r="A46" s="295" t="s">
        <v>100</v>
      </c>
      <c r="E46" s="295" t="str">
        <f>B8</f>
        <v>Please complete ECPD7 cell B23</v>
      </c>
    </row>
    <row r="47" spans="1:9" x14ac:dyDescent="0.25">
      <c r="A47" s="601" t="s">
        <v>228</v>
      </c>
      <c r="B47" s="601"/>
      <c r="C47" s="297"/>
      <c r="D47" s="297"/>
      <c r="E47" s="602" t="str">
        <f>B6</f>
        <v/>
      </c>
      <c r="F47" s="602"/>
      <c r="G47" s="602"/>
      <c r="H47" s="602"/>
      <c r="I47" s="602"/>
    </row>
  </sheetData>
  <sheetProtection selectLockedCells="1"/>
  <mergeCells count="30">
    <mergeCell ref="B8:H8"/>
    <mergeCell ref="B4:H4"/>
    <mergeCell ref="B6:H6"/>
    <mergeCell ref="A11:I11"/>
    <mergeCell ref="A25:I25"/>
    <mergeCell ref="A12:H12"/>
    <mergeCell ref="A18:I18"/>
    <mergeCell ref="A19:I19"/>
    <mergeCell ref="A20:H20"/>
    <mergeCell ref="A21:H21"/>
    <mergeCell ref="A14:H14"/>
    <mergeCell ref="A15:H15"/>
    <mergeCell ref="A13:H13"/>
    <mergeCell ref="A16:H16"/>
    <mergeCell ref="A27:I27"/>
    <mergeCell ref="A29:I29"/>
    <mergeCell ref="A30:I30"/>
    <mergeCell ref="A17:H17"/>
    <mergeCell ref="A22:H22"/>
    <mergeCell ref="A24:H24"/>
    <mergeCell ref="A26:H26"/>
    <mergeCell ref="A28:H28"/>
    <mergeCell ref="A23:H23"/>
    <mergeCell ref="A31:H31"/>
    <mergeCell ref="A32:I32"/>
    <mergeCell ref="A36:I36"/>
    <mergeCell ref="G35:I35"/>
    <mergeCell ref="A47:B47"/>
    <mergeCell ref="E47:I47"/>
    <mergeCell ref="G34:I34"/>
  </mergeCells>
  <pageMargins left="0.25" right="0.25" top="0.75" bottom="0.75" header="0.3" footer="0.3"/>
  <pageSetup paperSize="9" orientation="portrait" horizontalDpi="300" r:id="rId1"/>
  <headerFooter>
    <oddHeader>&amp;L&amp;G&amp;C&amp;14Society for Automation, 
Instrumentation, Mechatronics and Control&amp;RPO Box 11075
Vorna Valley, Midrand, 1686
South Africa
e-mail: admin@saimc.co.za</oddHeader>
    <oddFooter>&amp;CVAT Registration: SAIMC is not registered for VAT</oddFooter>
  </headerFooter>
  <legacyDrawingHF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FF0000"/>
    <pageSetUpPr fitToPage="1"/>
  </sheetPr>
  <dimension ref="A1:P44"/>
  <sheetViews>
    <sheetView showGridLines="0" zoomScale="90" zoomScaleNormal="90" workbookViewId="0">
      <selection activeCell="F17" sqref="F17:I17"/>
    </sheetView>
  </sheetViews>
  <sheetFormatPr defaultColWidth="9.21875" defaultRowHeight="13.2" x14ac:dyDescent="0.25"/>
  <cols>
    <col min="1" max="2" width="14.44140625" customWidth="1"/>
    <col min="3" max="3" width="50.77734375" customWidth="1"/>
    <col min="4" max="4" width="8" customWidth="1"/>
    <col min="5" max="5" width="12.77734375" customWidth="1"/>
    <col min="7" max="7" width="13.77734375" customWidth="1"/>
    <col min="9" max="9" width="10.21875" customWidth="1"/>
    <col min="13" max="13" width="0" style="39" hidden="1" customWidth="1"/>
    <col min="16" max="16" width="22.77734375" customWidth="1"/>
  </cols>
  <sheetData>
    <row r="1" spans="1:16" x14ac:dyDescent="0.25">
      <c r="A1" s="633" t="s">
        <v>68</v>
      </c>
      <c r="B1" s="633"/>
      <c r="C1" s="633"/>
      <c r="D1" s="45"/>
      <c r="E1" s="45"/>
      <c r="F1" s="45"/>
      <c r="G1" s="45"/>
      <c r="H1" s="45"/>
      <c r="I1" s="45"/>
      <c r="J1" s="45"/>
      <c r="K1" s="45"/>
      <c r="L1" s="45"/>
      <c r="M1" s="45"/>
      <c r="N1" s="45"/>
      <c r="O1" s="45"/>
      <c r="P1" s="45"/>
    </row>
    <row r="2" spans="1:16" ht="13.8" x14ac:dyDescent="0.3">
      <c r="A2" s="621" t="s">
        <v>224</v>
      </c>
      <c r="B2" s="622"/>
      <c r="C2" s="63"/>
      <c r="D2" s="45"/>
      <c r="E2" s="45"/>
      <c r="F2" s="45"/>
      <c r="G2" s="45"/>
      <c r="H2" s="45"/>
      <c r="I2" s="45"/>
      <c r="J2" s="45"/>
      <c r="K2" s="45"/>
      <c r="L2" s="45"/>
      <c r="M2" s="45"/>
      <c r="N2" s="45"/>
      <c r="O2" s="45"/>
      <c r="P2" s="45"/>
    </row>
    <row r="3" spans="1:16" ht="13.8" x14ac:dyDescent="0.3">
      <c r="A3" s="621" t="s">
        <v>223</v>
      </c>
      <c r="B3" s="634"/>
      <c r="C3" s="64"/>
      <c r="D3" s="45"/>
      <c r="E3" s="45"/>
      <c r="F3" s="45"/>
      <c r="G3" s="45"/>
      <c r="H3" s="45"/>
      <c r="I3" s="45"/>
      <c r="J3" s="45"/>
      <c r="K3" s="45"/>
      <c r="L3" s="45"/>
      <c r="M3" s="45"/>
      <c r="N3" s="45"/>
      <c r="O3" s="45"/>
      <c r="P3" s="45"/>
    </row>
    <row r="4" spans="1:16" x14ac:dyDescent="0.25">
      <c r="A4" s="621" t="s">
        <v>222</v>
      </c>
      <c r="B4" s="622"/>
      <c r="C4" s="67"/>
      <c r="D4" s="45"/>
      <c r="E4" s="45"/>
      <c r="F4" s="45"/>
      <c r="G4" s="45"/>
      <c r="H4" s="45"/>
      <c r="I4" s="45"/>
      <c r="J4" s="45"/>
      <c r="K4" s="45"/>
      <c r="L4" s="45"/>
      <c r="M4" s="45"/>
      <c r="N4" s="45"/>
      <c r="O4" s="45"/>
      <c r="P4" s="45"/>
    </row>
    <row r="5" spans="1:16" ht="13.8" x14ac:dyDescent="0.3">
      <c r="A5" s="621" t="s">
        <v>221</v>
      </c>
      <c r="B5" s="621"/>
      <c r="C5" s="65"/>
      <c r="D5" s="45"/>
      <c r="E5" s="45"/>
      <c r="F5" s="45"/>
      <c r="G5" s="45"/>
      <c r="H5" s="45"/>
      <c r="I5" s="45"/>
      <c r="J5" s="45"/>
      <c r="K5" s="45"/>
      <c r="L5" s="45"/>
      <c r="M5" s="45"/>
      <c r="N5" s="45"/>
      <c r="O5" s="45"/>
      <c r="P5" s="45"/>
    </row>
    <row r="6" spans="1:16" x14ac:dyDescent="0.25">
      <c r="A6" s="621" t="s">
        <v>220</v>
      </c>
      <c r="B6" s="622"/>
      <c r="C6" s="66"/>
      <c r="D6" s="45"/>
      <c r="E6" s="45"/>
      <c r="F6" s="45"/>
      <c r="G6" s="45"/>
      <c r="H6" s="45"/>
      <c r="I6" s="45"/>
      <c r="J6" s="45"/>
      <c r="K6" s="45"/>
      <c r="L6" s="45"/>
      <c r="M6" s="45"/>
      <c r="N6" s="45"/>
      <c r="O6" s="45"/>
      <c r="P6" s="45"/>
    </row>
    <row r="7" spans="1:16" x14ac:dyDescent="0.25">
      <c r="A7" s="622" t="s">
        <v>85</v>
      </c>
      <c r="B7" s="622"/>
      <c r="C7" s="68"/>
      <c r="D7" s="45"/>
      <c r="E7" s="45"/>
      <c r="F7" s="45"/>
      <c r="G7" s="45"/>
      <c r="H7" s="45"/>
      <c r="I7" s="45"/>
      <c r="J7" s="45"/>
      <c r="K7" s="45"/>
      <c r="L7" s="45"/>
      <c r="M7" s="45"/>
      <c r="N7" s="45"/>
      <c r="O7" s="45"/>
      <c r="P7" s="45"/>
    </row>
    <row r="8" spans="1:16" ht="13.8" x14ac:dyDescent="0.3">
      <c r="A8" s="621" t="s">
        <v>219</v>
      </c>
      <c r="B8" s="622"/>
      <c r="C8" s="63"/>
      <c r="D8" s="45"/>
      <c r="E8" s="45"/>
      <c r="F8" s="45"/>
      <c r="G8" s="45"/>
      <c r="H8" s="45"/>
      <c r="I8" s="45"/>
      <c r="J8" s="45"/>
      <c r="K8" s="45"/>
      <c r="L8" s="45"/>
      <c r="M8" s="45"/>
      <c r="N8" s="45"/>
      <c r="O8" s="45"/>
      <c r="P8" s="45"/>
    </row>
    <row r="9" spans="1:16" ht="16.5" customHeight="1" x14ac:dyDescent="0.25">
      <c r="D9" s="45"/>
      <c r="E9" s="45"/>
      <c r="F9" s="45"/>
      <c r="G9" s="45"/>
      <c r="H9" s="45"/>
      <c r="I9" s="45"/>
      <c r="J9" s="45"/>
      <c r="K9" s="46"/>
      <c r="L9" s="45"/>
      <c r="M9" s="45"/>
      <c r="N9" s="45"/>
      <c r="O9" s="45"/>
      <c r="P9" s="45"/>
    </row>
    <row r="10" spans="1:16" ht="13.8" x14ac:dyDescent="0.3">
      <c r="A10" s="4" t="s">
        <v>13</v>
      </c>
      <c r="B10" s="620">
        <f>'ECSA - ECPD3 - Sign'!B21</f>
        <v>0</v>
      </c>
      <c r="C10" s="620"/>
      <c r="D10" s="620"/>
      <c r="F10" s="5"/>
      <c r="G10" s="625"/>
      <c r="H10" s="626"/>
      <c r="I10" s="28"/>
    </row>
    <row r="11" spans="1:16" ht="13.8" x14ac:dyDescent="0.3">
      <c r="A11" s="4"/>
      <c r="B11" s="52"/>
      <c r="C11" s="52"/>
      <c r="D11" s="52"/>
      <c r="F11" s="5"/>
      <c r="G11" s="625"/>
      <c r="H11" s="626"/>
      <c r="I11" s="28"/>
    </row>
    <row r="12" spans="1:16" ht="13.8" x14ac:dyDescent="0.3">
      <c r="A12" s="4" t="s">
        <v>30</v>
      </c>
      <c r="B12" s="629" t="str">
        <f>IF(Admin!C4="","Admin will provide",Admin!C4)</f>
        <v>Admin will provide</v>
      </c>
      <c r="C12" s="629"/>
      <c r="D12" s="629"/>
      <c r="F12" s="5" t="s">
        <v>37</v>
      </c>
      <c r="G12" s="620" t="str">
        <f>'ECSA - ECPD3 - Sign'!B28 &amp; " Notional hours"</f>
        <v>8 Notional hours</v>
      </c>
      <c r="H12" s="620"/>
      <c r="I12" s="28"/>
      <c r="M12" s="40" t="e">
        <f>#REF!</f>
        <v>#REF!</v>
      </c>
    </row>
    <row r="13" spans="1:16" x14ac:dyDescent="0.25">
      <c r="B13" s="28"/>
      <c r="C13" s="28"/>
      <c r="D13" s="28"/>
      <c r="F13" s="5"/>
      <c r="G13" s="28"/>
      <c r="H13" s="28"/>
      <c r="I13" s="28"/>
      <c r="M13" s="40"/>
    </row>
    <row r="14" spans="1:16" ht="13.05" customHeight="1" x14ac:dyDescent="0.3">
      <c r="A14" s="4" t="s">
        <v>71</v>
      </c>
      <c r="B14" s="619">
        <f>'Comp Registration ECPD7 - sign'!B8</f>
        <v>0</v>
      </c>
      <c r="C14" s="619"/>
      <c r="D14" s="619"/>
      <c r="E14" s="627" t="s">
        <v>83</v>
      </c>
      <c r="F14" s="628"/>
      <c r="G14" s="629" t="str">
        <f>IF(Admin!C8="","Admin will provide",Admin!C8)</f>
        <v>Customer</v>
      </c>
      <c r="H14" s="629"/>
      <c r="I14" s="629"/>
      <c r="M14" s="40"/>
    </row>
    <row r="15" spans="1:16" ht="13.8" x14ac:dyDescent="0.3">
      <c r="A15" s="237" t="s">
        <v>64</v>
      </c>
      <c r="B15" s="619">
        <f>'Comp Registration ECPD7 - sign'!C14</f>
        <v>0</v>
      </c>
      <c r="C15" s="619"/>
      <c r="D15" s="619"/>
    </row>
    <row r="16" spans="1:16" ht="13.8" x14ac:dyDescent="0.3">
      <c r="A16" s="238"/>
      <c r="B16" s="619">
        <f>'Comp Registration ECPD7 - sign'!C15</f>
        <v>0</v>
      </c>
      <c r="C16" s="619"/>
      <c r="D16" s="619"/>
    </row>
    <row r="17" spans="1:13" ht="13.5" customHeight="1" x14ac:dyDescent="0.3">
      <c r="A17" s="238"/>
      <c r="B17" s="619">
        <f>'Comp Registration ECPD7 - sign'!C16</f>
        <v>0</v>
      </c>
      <c r="C17" s="619"/>
      <c r="D17" s="619"/>
      <c r="E17" s="5" t="s">
        <v>65</v>
      </c>
      <c r="F17" s="620" t="str">
        <f>IF('Comp Registration ECPD7 - sign'!B23="","Obtained from ECPD7",'Comp Registration ECPD7 - sign'!B23)</f>
        <v>Obtained from ECPD7</v>
      </c>
      <c r="G17" s="620"/>
      <c r="H17" s="620"/>
      <c r="I17" s="620"/>
    </row>
    <row r="18" spans="1:13" ht="13.5" customHeight="1" x14ac:dyDescent="0.3">
      <c r="A18" s="238"/>
      <c r="B18" s="619">
        <f>'Comp Registration ECPD7 - sign'!C17</f>
        <v>0</v>
      </c>
      <c r="C18" s="619"/>
      <c r="D18" s="619"/>
      <c r="E18" s="5" t="s">
        <v>31</v>
      </c>
      <c r="F18" s="619" t="str">
        <f>IF('Comp Registration ECPD7 - sign'!B10="","Please complete ECPD7 cell B10)",'Comp Registration ECPD7 - sign'!B10)</f>
        <v>Please complete ECPD7 cell B10)</v>
      </c>
      <c r="G18" s="619"/>
      <c r="H18" s="619"/>
      <c r="I18" s="619"/>
      <c r="J18" s="34"/>
    </row>
    <row r="19" spans="1:13" ht="13.5" customHeight="1" x14ac:dyDescent="0.3">
      <c r="A19" s="33"/>
      <c r="B19" s="619">
        <f>'Comp Registration ECPD7 - sign'!C18</f>
        <v>0</v>
      </c>
      <c r="C19" s="619"/>
      <c r="D19" s="619"/>
      <c r="E19" s="5" t="s">
        <v>27</v>
      </c>
      <c r="F19" s="619" t="str">
        <f>IF('ECPD2 - sign'!B6="","",'ECPD2 - sign'!B6)</f>
        <v/>
      </c>
      <c r="G19" s="619"/>
      <c r="H19" s="619"/>
      <c r="I19" s="619"/>
      <c r="J19" s="34"/>
    </row>
    <row r="20" spans="1:13" ht="13.5" customHeight="1" x14ac:dyDescent="0.3">
      <c r="A20" s="72"/>
      <c r="B20" s="619">
        <f>'Comp Registration ECPD7 - sign'!C19</f>
        <v>0</v>
      </c>
      <c r="C20" s="619"/>
      <c r="D20" s="619"/>
      <c r="E20" s="5" t="s">
        <v>28</v>
      </c>
      <c r="F20" s="619" t="str">
        <f>IF('Comp Registration ECPD7 - sign'!B12="","Please complete ECPD7 cell B12",'Comp Registration ECPD7 - sign'!B12)</f>
        <v>Please complete ECPD7 cell B12</v>
      </c>
      <c r="G20" s="619"/>
      <c r="H20" s="619"/>
      <c r="I20" s="619"/>
      <c r="J20" s="34"/>
    </row>
    <row r="21" spans="1:13" ht="13.5" customHeight="1" x14ac:dyDescent="0.3">
      <c r="A21" s="36"/>
      <c r="B21" s="357">
        <f>'Comp Registration ECPD7 - sign'!B20</f>
        <v>0</v>
      </c>
      <c r="C21" s="348"/>
      <c r="D21" s="348"/>
      <c r="E21" s="5"/>
      <c r="F21" s="35"/>
      <c r="G21" s="35"/>
      <c r="H21" s="35"/>
      <c r="I21" s="35"/>
      <c r="J21" s="34"/>
    </row>
    <row r="22" spans="1:13" s="71" customFormat="1" ht="13.05" customHeight="1" x14ac:dyDescent="0.3">
      <c r="A22" s="630" t="s">
        <v>22</v>
      </c>
      <c r="B22" s="631"/>
      <c r="C22" s="631"/>
      <c r="D22" s="37" t="s">
        <v>40</v>
      </c>
      <c r="E22" s="5"/>
      <c r="F22" s="70"/>
      <c r="G22" s="70"/>
      <c r="H22" s="70"/>
      <c r="I22" s="70"/>
      <c r="J22" s="73"/>
      <c r="M22" s="39"/>
    </row>
    <row r="23" spans="1:13" ht="14.4" x14ac:dyDescent="0.25">
      <c r="A23" s="635" t="s">
        <v>180</v>
      </c>
      <c r="B23" s="635"/>
      <c r="C23" s="635"/>
      <c r="D23" s="41"/>
      <c r="E23" s="630" t="s">
        <v>21</v>
      </c>
      <c r="F23" s="631"/>
      <c r="G23" s="631"/>
      <c r="H23" s="631"/>
      <c r="I23" s="632"/>
    </row>
    <row r="24" spans="1:13" ht="13.8" x14ac:dyDescent="0.25">
      <c r="A24" s="635" t="s">
        <v>179</v>
      </c>
      <c r="B24" s="635"/>
      <c r="C24" s="635"/>
      <c r="D24" s="41"/>
      <c r="E24" s="614"/>
      <c r="F24" s="614"/>
      <c r="G24" s="614"/>
      <c r="H24" s="614"/>
      <c r="I24" s="614"/>
    </row>
    <row r="25" spans="1:13" ht="13.8" x14ac:dyDescent="0.25">
      <c r="A25" s="635" t="s">
        <v>178</v>
      </c>
      <c r="B25" s="635"/>
      <c r="C25" s="635"/>
      <c r="D25" s="41"/>
      <c r="E25" s="614"/>
      <c r="F25" s="614"/>
      <c r="G25" s="614"/>
      <c r="H25" s="614"/>
      <c r="I25" s="614"/>
    </row>
    <row r="26" spans="1:13" ht="13.95" customHeight="1" x14ac:dyDescent="0.25">
      <c r="A26" s="635" t="s">
        <v>181</v>
      </c>
      <c r="B26" s="635"/>
      <c r="C26" s="635"/>
      <c r="D26" s="41"/>
      <c r="E26" s="614"/>
      <c r="F26" s="614"/>
      <c r="G26" s="614"/>
      <c r="H26" s="614"/>
      <c r="I26" s="614"/>
    </row>
    <row r="27" spans="1:13" ht="13.8" x14ac:dyDescent="0.25">
      <c r="A27" s="635" t="s">
        <v>182</v>
      </c>
      <c r="B27" s="635"/>
      <c r="C27" s="635"/>
      <c r="D27" s="41"/>
      <c r="E27" s="614"/>
      <c r="F27" s="614"/>
      <c r="G27" s="614"/>
      <c r="H27" s="614"/>
      <c r="I27" s="614"/>
    </row>
    <row r="28" spans="1:13" ht="26.55" customHeight="1" x14ac:dyDescent="0.25">
      <c r="A28" s="618" t="s">
        <v>0</v>
      </c>
      <c r="B28" s="618"/>
      <c r="C28" s="618"/>
      <c r="D28" s="41"/>
      <c r="E28" s="614"/>
      <c r="F28" s="614"/>
      <c r="G28" s="614"/>
      <c r="H28" s="614"/>
      <c r="I28" s="614"/>
    </row>
    <row r="29" spans="1:13" ht="57" customHeight="1" x14ac:dyDescent="0.25">
      <c r="A29" s="618" t="s">
        <v>1</v>
      </c>
      <c r="B29" s="618"/>
      <c r="C29" s="618"/>
      <c r="D29" s="41"/>
      <c r="E29" s="614"/>
      <c r="F29" s="614"/>
      <c r="G29" s="614"/>
      <c r="H29" s="614"/>
      <c r="I29" s="614"/>
    </row>
    <row r="30" spans="1:13" ht="28.95" customHeight="1" x14ac:dyDescent="0.25">
      <c r="A30" s="618" t="s">
        <v>2</v>
      </c>
      <c r="B30" s="618"/>
      <c r="C30" s="618"/>
      <c r="D30" s="41"/>
      <c r="E30" s="614"/>
      <c r="F30" s="614"/>
      <c r="G30" s="614"/>
      <c r="H30" s="614"/>
      <c r="I30" s="614"/>
    </row>
    <row r="31" spans="1:13" ht="13.8" x14ac:dyDescent="0.25">
      <c r="A31" s="618" t="s">
        <v>3</v>
      </c>
      <c r="B31" s="618"/>
      <c r="C31" s="618"/>
      <c r="D31" s="41"/>
      <c r="E31" s="614"/>
      <c r="F31" s="614"/>
      <c r="G31" s="614"/>
      <c r="H31" s="614"/>
      <c r="I31" s="614"/>
    </row>
    <row r="32" spans="1:13" ht="13.8" x14ac:dyDescent="0.25">
      <c r="A32" s="618" t="s">
        <v>4</v>
      </c>
      <c r="B32" s="618"/>
      <c r="C32" s="618"/>
      <c r="D32" s="41"/>
      <c r="E32" s="614"/>
      <c r="F32" s="614"/>
      <c r="G32" s="614"/>
      <c r="H32" s="614"/>
      <c r="I32" s="614"/>
    </row>
    <row r="33" spans="1:9" ht="13.8" x14ac:dyDescent="0.25">
      <c r="A33" s="609" t="s">
        <v>20</v>
      </c>
      <c r="B33" s="610"/>
      <c r="C33" s="611"/>
      <c r="D33" s="356" t="str">
        <f>IF(OR(D23="",D24="",D25="",D26="",D27="",D28="",D29="",D30="",D31="",D32=""),"",AVERAGE(D23:D32))</f>
        <v/>
      </c>
      <c r="E33" s="614"/>
      <c r="F33" s="614"/>
      <c r="G33" s="614"/>
      <c r="H33" s="614"/>
      <c r="I33" s="614"/>
    </row>
    <row r="34" spans="1:9" ht="13.8" thickBot="1" x14ac:dyDescent="0.3">
      <c r="E34" s="120"/>
      <c r="F34" s="120"/>
      <c r="G34" s="120"/>
      <c r="H34" s="120"/>
      <c r="I34" s="120"/>
    </row>
    <row r="35" spans="1:9" ht="14.4" thickBot="1" x14ac:dyDescent="0.35">
      <c r="C35" s="612" t="s">
        <v>24</v>
      </c>
      <c r="D35" s="613"/>
      <c r="E35" s="616" t="str">
        <f>IF(OR(D23="",D24="",D25="",D26="",D27="",D28="",D29="",D30="",D31="",D32=""),"Obtained after evaluation has been completed","")</f>
        <v>Obtained after evaluation has been completed</v>
      </c>
      <c r="F35" s="617"/>
      <c r="G35" s="617"/>
      <c r="H35" s="617"/>
      <c r="I35" s="617"/>
    </row>
    <row r="36" spans="1:9" x14ac:dyDescent="0.25">
      <c r="A36" s="34"/>
      <c r="B36" s="34"/>
      <c r="C36" s="34"/>
      <c r="D36" s="34"/>
    </row>
    <row r="37" spans="1:9" ht="13.8" x14ac:dyDescent="0.25">
      <c r="E37" s="623" t="str">
        <f>IF(OR(D33&lt;3,D33=""),"Obtained after assessment has been completed",'ECSA - ECPD3 - Sign'!E28)</f>
        <v>Obtained after assessment has been completed</v>
      </c>
      <c r="F37" s="624"/>
      <c r="G37" s="585"/>
    </row>
    <row r="38" spans="1:9" ht="13.8" x14ac:dyDescent="0.3">
      <c r="A38" s="124" t="e">
        <f>#REF!</f>
        <v>#REF!</v>
      </c>
      <c r="B38" s="125"/>
      <c r="C38" s="125"/>
      <c r="D38" s="125"/>
      <c r="E38" s="34"/>
      <c r="F38" s="34"/>
      <c r="G38" s="34"/>
      <c r="H38" s="34"/>
      <c r="I38" s="34"/>
    </row>
    <row r="39" spans="1:9" x14ac:dyDescent="0.25">
      <c r="A39" s="122" t="s">
        <v>26</v>
      </c>
      <c r="B39" s="123"/>
      <c r="C39" s="123"/>
      <c r="D39" s="123"/>
    </row>
    <row r="40" spans="1:9" ht="13.8" x14ac:dyDescent="0.3">
      <c r="A40" s="38" t="s">
        <v>32</v>
      </c>
      <c r="E40" s="126" t="str">
        <f>IF(C2="","",C2)</f>
        <v/>
      </c>
      <c r="F40" s="69" t="s">
        <v>225</v>
      </c>
      <c r="G40" s="607"/>
      <c r="H40" s="607"/>
      <c r="I40" s="608"/>
    </row>
    <row r="41" spans="1:9" x14ac:dyDescent="0.25">
      <c r="A41" s="615" t="s">
        <v>33</v>
      </c>
      <c r="B41" s="615"/>
      <c r="C41" s="615"/>
      <c r="D41" s="615"/>
      <c r="E41" s="615"/>
      <c r="F41" s="615"/>
      <c r="G41" s="605"/>
      <c r="H41" s="606"/>
    </row>
    <row r="42" spans="1:9" x14ac:dyDescent="0.25">
      <c r="A42" s="604" t="s">
        <v>34</v>
      </c>
      <c r="B42" s="604"/>
      <c r="C42" s="604"/>
      <c r="D42" s="604"/>
      <c r="E42" s="604"/>
      <c r="F42" s="604"/>
      <c r="G42" s="6"/>
      <c r="H42" s="6"/>
      <c r="I42" s="6"/>
    </row>
    <row r="43" spans="1:9" ht="12.6" customHeight="1" x14ac:dyDescent="0.25">
      <c r="A43" s="604" t="s">
        <v>35</v>
      </c>
      <c r="B43" s="604"/>
      <c r="C43" s="604"/>
      <c r="D43" s="604"/>
      <c r="E43" s="604"/>
      <c r="F43" s="604"/>
      <c r="G43" s="121"/>
      <c r="H43" s="121"/>
      <c r="I43" s="121"/>
    </row>
    <row r="44" spans="1:9" ht="80.55" customHeight="1" x14ac:dyDescent="0.25">
      <c r="A44" s="604" t="s">
        <v>36</v>
      </c>
      <c r="B44" s="604"/>
      <c r="C44" s="604"/>
      <c r="D44" s="604"/>
      <c r="E44" s="604"/>
      <c r="F44" s="604"/>
      <c r="G44" s="121"/>
      <c r="H44" s="121"/>
      <c r="I44" s="121"/>
    </row>
  </sheetData>
  <sheetProtection selectLockedCells="1"/>
  <mergeCells count="58">
    <mergeCell ref="B12:D12"/>
    <mergeCell ref="B18:D18"/>
    <mergeCell ref="A29:C29"/>
    <mergeCell ref="A22:C22"/>
    <mergeCell ref="B19:D19"/>
    <mergeCell ref="B15:D15"/>
    <mergeCell ref="B16:D16"/>
    <mergeCell ref="A26:C26"/>
    <mergeCell ref="A27:C27"/>
    <mergeCell ref="A23:C23"/>
    <mergeCell ref="A24:C24"/>
    <mergeCell ref="A25:C25"/>
    <mergeCell ref="B14:D14"/>
    <mergeCell ref="B17:D17"/>
    <mergeCell ref="A1:C1"/>
    <mergeCell ref="A2:B2"/>
    <mergeCell ref="A3:B3"/>
    <mergeCell ref="A4:B4"/>
    <mergeCell ref="A5:B5"/>
    <mergeCell ref="A6:B6"/>
    <mergeCell ref="A7:B7"/>
    <mergeCell ref="A8:B8"/>
    <mergeCell ref="E37:G37"/>
    <mergeCell ref="B20:D20"/>
    <mergeCell ref="G10:H10"/>
    <mergeCell ref="E31:I31"/>
    <mergeCell ref="E14:F14"/>
    <mergeCell ref="G14:I14"/>
    <mergeCell ref="E24:I24"/>
    <mergeCell ref="E23:I23"/>
    <mergeCell ref="G12:H12"/>
    <mergeCell ref="F18:I18"/>
    <mergeCell ref="F19:I19"/>
    <mergeCell ref="G11:H11"/>
    <mergeCell ref="B10:D10"/>
    <mergeCell ref="A32:C32"/>
    <mergeCell ref="F20:I20"/>
    <mergeCell ref="F17:I17"/>
    <mergeCell ref="E32:I32"/>
    <mergeCell ref="E30:I30"/>
    <mergeCell ref="A31:C31"/>
    <mergeCell ref="A28:C28"/>
    <mergeCell ref="E28:I28"/>
    <mergeCell ref="E29:I29"/>
    <mergeCell ref="E25:I25"/>
    <mergeCell ref="E26:I26"/>
    <mergeCell ref="E27:I27"/>
    <mergeCell ref="A30:C30"/>
    <mergeCell ref="A43:F43"/>
    <mergeCell ref="A44:F44"/>
    <mergeCell ref="G41:H41"/>
    <mergeCell ref="G40:I40"/>
    <mergeCell ref="A33:C33"/>
    <mergeCell ref="C35:D35"/>
    <mergeCell ref="E33:I33"/>
    <mergeCell ref="A41:F41"/>
    <mergeCell ref="A42:F42"/>
    <mergeCell ref="E35:I35"/>
  </mergeCells>
  <phoneticPr fontId="3" type="noConversion"/>
  <conditionalFormatting sqref="E35:I35">
    <cfRule type="cellIs" dxfId="22" priority="20" stopIfTrue="1" operator="equal">
      <formula>"Obtained after evaluation has been completed"</formula>
    </cfRule>
  </conditionalFormatting>
  <conditionalFormatting sqref="G40:H40">
    <cfRule type="cellIs" dxfId="21" priority="21" stopIfTrue="1" operator="equal">
      <formula>"Input date in Invoice"</formula>
    </cfRule>
  </conditionalFormatting>
  <conditionalFormatting sqref="G10:H11">
    <cfRule type="cellIs" dxfId="20" priority="22" stopIfTrue="1" operator="equal">
      <formula>"Input date in Invoice"</formula>
    </cfRule>
  </conditionalFormatting>
  <conditionalFormatting sqref="E37">
    <cfRule type="cellIs" dxfId="19" priority="19" operator="equal">
      <formula>"Obtained after evaluation has been completed"</formula>
    </cfRule>
  </conditionalFormatting>
  <conditionalFormatting sqref="F17:I18">
    <cfRule type="cellIs" dxfId="18" priority="16" operator="equal">
      <formula>"Obtained from ECPD7"</formula>
    </cfRule>
  </conditionalFormatting>
  <conditionalFormatting sqref="B10:D10">
    <cfRule type="cellIs" dxfId="17" priority="11" operator="equal">
      <formula>"Obtained from ECPD3"</formula>
    </cfRule>
  </conditionalFormatting>
  <conditionalFormatting sqref="B12:D12">
    <cfRule type="cellIs" dxfId="16" priority="10" operator="equal">
      <formula>"Admin will provide"</formula>
    </cfRule>
  </conditionalFormatting>
  <conditionalFormatting sqref="G14:I14">
    <cfRule type="cellIs" dxfId="15" priority="9" operator="equal">
      <formula>"Admin will provide"</formula>
    </cfRule>
  </conditionalFormatting>
  <conditionalFormatting sqref="G12:H12">
    <cfRule type="cellIs" dxfId="14" priority="8" operator="equal">
      <formula>"Obtained from ECPD3"</formula>
    </cfRule>
  </conditionalFormatting>
  <conditionalFormatting sqref="D23:D32">
    <cfRule type="cellIs" dxfId="13" priority="5" operator="greaterThanOrEqual">
      <formula>3</formula>
    </cfRule>
    <cfRule type="cellIs" priority="6" stopIfTrue="1" operator="equal">
      <formula>0</formula>
    </cfRule>
    <cfRule type="cellIs" dxfId="12" priority="7" operator="lessThan">
      <formula>3</formula>
    </cfRule>
  </conditionalFormatting>
  <conditionalFormatting sqref="F19:I19">
    <cfRule type="cellIs" dxfId="11" priority="4" operator="equal">
      <formula>"Obtained from ECPD7"</formula>
    </cfRule>
  </conditionalFormatting>
  <conditionalFormatting sqref="F20:I20">
    <cfRule type="cellIs" dxfId="10" priority="3" operator="equal">
      <formula>"Obtained from ECPD7"</formula>
    </cfRule>
  </conditionalFormatting>
  <conditionalFormatting sqref="B15:D20">
    <cfRule type="cellIs" dxfId="9" priority="2" operator="equal">
      <formula>"Obtained from ECPD7"</formula>
    </cfRule>
  </conditionalFormatting>
  <conditionalFormatting sqref="B14:D14">
    <cfRule type="cellIs" dxfId="8" priority="1" operator="equal">
      <formula>"Obtained from ECPD7"</formula>
    </cfRule>
  </conditionalFormatting>
  <pageMargins left="0.24" right="0.24" top="0.8" bottom="0.17" header="0.18" footer="0.16"/>
  <pageSetup paperSize="9" scale="70" orientation="portrait" r:id="rId1"/>
  <headerFooter alignWithMargins="0">
    <oddHeader>&amp;C&amp;"Arial,Bold"&amp;14
Activity Evaluation Form (SAIMC Internal)&amp;R&amp;G</oddHead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Parameters!$J$2:$J$7</xm:f>
          </x14:formula1>
          <xm:sqref>D23:D32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00"/>
  </sheetPr>
  <dimension ref="A1:H43"/>
  <sheetViews>
    <sheetView zoomScaleNormal="100" workbookViewId="0">
      <selection activeCell="B44" sqref="B44"/>
    </sheetView>
  </sheetViews>
  <sheetFormatPr defaultColWidth="8.77734375" defaultRowHeight="13.2" x14ac:dyDescent="0.25"/>
  <cols>
    <col min="1" max="1" width="14" style="101" customWidth="1"/>
    <col min="2" max="2" width="12.77734375" style="101" customWidth="1"/>
    <col min="3" max="3" width="13.21875" style="101" customWidth="1"/>
    <col min="4" max="4" width="8.77734375" style="101"/>
    <col min="5" max="5" width="13.44140625" style="101" customWidth="1"/>
    <col min="6" max="16384" width="8.77734375" style="101"/>
  </cols>
  <sheetData>
    <row r="1" spans="1:8" ht="15.6" x14ac:dyDescent="0.3">
      <c r="A1" s="636"/>
      <c r="B1" s="637"/>
      <c r="C1" s="637"/>
    </row>
    <row r="2" spans="1:8" x14ac:dyDescent="0.25">
      <c r="C2" s="102"/>
    </row>
    <row r="3" spans="1:8" x14ac:dyDescent="0.25">
      <c r="C3" s="100"/>
    </row>
    <row r="4" spans="1:8" x14ac:dyDescent="0.25">
      <c r="A4" s="103"/>
      <c r="B4" s="103"/>
      <c r="C4" s="104"/>
      <c r="D4" s="103"/>
      <c r="E4" s="103"/>
      <c r="F4" s="103"/>
      <c r="G4" s="103"/>
      <c r="H4" s="103"/>
    </row>
    <row r="5" spans="1:8" x14ac:dyDescent="0.25">
      <c r="C5" s="102"/>
    </row>
    <row r="6" spans="1:8" x14ac:dyDescent="0.25">
      <c r="C6" s="102"/>
    </row>
    <row r="7" spans="1:8" x14ac:dyDescent="0.25">
      <c r="B7" s="105">
        <f>Evaluation!C2</f>
        <v>0</v>
      </c>
      <c r="C7" s="102"/>
    </row>
    <row r="8" spans="1:8" x14ac:dyDescent="0.25">
      <c r="B8" s="106"/>
      <c r="C8" s="102"/>
    </row>
    <row r="9" spans="1:8" x14ac:dyDescent="0.25">
      <c r="A9" s="107" t="s">
        <v>91</v>
      </c>
      <c r="B9" s="600" t="str">
        <f>IF('Comp Registration ECPD7 - sign'!B23="","Please complete ECPD7 cell B23",'Comp Registration ECPD7 - sign'!B23)</f>
        <v>Please complete ECPD7 cell B23</v>
      </c>
      <c r="C9" s="600"/>
      <c r="D9" s="600"/>
      <c r="E9" s="600"/>
      <c r="F9" s="600"/>
      <c r="G9" s="600"/>
      <c r="H9" s="600"/>
    </row>
    <row r="10" spans="1:8" x14ac:dyDescent="0.25">
      <c r="A10" s="107"/>
      <c r="B10" s="600" t="str">
        <f>IF('Comp Registration ECPD7 - sign'!B8="","Please complete ECPD7 cell B8",'Comp Registration ECPD7 - sign'!B8)</f>
        <v>Please complete ECPD7 cell B8</v>
      </c>
      <c r="C10" s="600"/>
      <c r="D10" s="600"/>
      <c r="E10" s="600"/>
      <c r="F10" s="600"/>
      <c r="G10" s="600"/>
      <c r="H10" s="600"/>
    </row>
    <row r="11" spans="1:8" x14ac:dyDescent="0.25">
      <c r="A11" s="107"/>
      <c r="C11" s="102"/>
    </row>
    <row r="12" spans="1:8" ht="45.75" customHeight="1" x14ac:dyDescent="0.25">
      <c r="B12" s="638" t="s">
        <v>369</v>
      </c>
      <c r="C12" s="638"/>
      <c r="D12" s="638"/>
      <c r="E12" s="638"/>
      <c r="F12" s="638"/>
      <c r="G12" s="638"/>
      <c r="H12" s="638"/>
    </row>
    <row r="13" spans="1:8" x14ac:dyDescent="0.25">
      <c r="B13" s="109"/>
      <c r="C13" s="102"/>
    </row>
    <row r="14" spans="1:8" x14ac:dyDescent="0.25">
      <c r="A14" s="110" t="s">
        <v>97</v>
      </c>
      <c r="B14" s="599">
        <f>'ECSA - ECPD3 - Sign'!B21</f>
        <v>0</v>
      </c>
      <c r="C14" s="599"/>
      <c r="D14" s="599"/>
      <c r="E14" s="599"/>
      <c r="F14" s="599"/>
      <c r="G14" s="599"/>
      <c r="H14" s="599"/>
    </row>
    <row r="15" spans="1:8" x14ac:dyDescent="0.25">
      <c r="A15" s="110"/>
      <c r="B15" s="109"/>
      <c r="C15" s="102"/>
    </row>
    <row r="16" spans="1:8" x14ac:dyDescent="0.25">
      <c r="A16" s="110" t="s">
        <v>92</v>
      </c>
      <c r="B16" s="599" t="str">
        <f>'ECSA - ECPD3 - Sign'!B7</f>
        <v/>
      </c>
      <c r="C16" s="599"/>
      <c r="D16" s="599"/>
      <c r="E16" s="599"/>
      <c r="F16" s="599"/>
      <c r="G16" s="599"/>
      <c r="H16" s="599"/>
    </row>
    <row r="17" spans="1:8" x14ac:dyDescent="0.25">
      <c r="A17" s="110"/>
      <c r="C17" s="102"/>
    </row>
    <row r="18" spans="1:8" ht="20.55" customHeight="1" x14ac:dyDescent="0.25">
      <c r="A18" s="110" t="s">
        <v>93</v>
      </c>
      <c r="B18" s="105">
        <f>Evaluation!C2</f>
        <v>0</v>
      </c>
      <c r="C18" s="102"/>
    </row>
    <row r="19" spans="1:8" x14ac:dyDescent="0.25">
      <c r="A19" s="110" t="s">
        <v>94</v>
      </c>
      <c r="B19" s="600">
        <f>'ECSA - ECPD3 - Sign'!E28</f>
        <v>1</v>
      </c>
      <c r="C19" s="600"/>
      <c r="D19" s="600"/>
      <c r="E19" s="600"/>
    </row>
    <row r="20" spans="1:8" x14ac:dyDescent="0.25">
      <c r="A20" s="110"/>
      <c r="B20" s="108"/>
      <c r="C20" s="102"/>
    </row>
    <row r="21" spans="1:8" ht="20.55" customHeight="1" x14ac:dyDescent="0.25">
      <c r="A21" s="110" t="s">
        <v>96</v>
      </c>
      <c r="B21" s="111" t="s">
        <v>107</v>
      </c>
      <c r="C21" s="105">
        <f>Evaluation!C7</f>
        <v>0</v>
      </c>
      <c r="D21" s="110" t="s">
        <v>106</v>
      </c>
      <c r="E21" s="105">
        <f xml:space="preserve"> Evaluation!C8</f>
        <v>0</v>
      </c>
    </row>
    <row r="22" spans="1:8" ht="20.55" customHeight="1" x14ac:dyDescent="0.25">
      <c r="A22" s="110" t="s">
        <v>95</v>
      </c>
      <c r="B22" s="600">
        <f>Admin!C4</f>
        <v>0</v>
      </c>
      <c r="C22" s="600"/>
      <c r="D22" s="600"/>
    </row>
    <row r="23" spans="1:8" x14ac:dyDescent="0.25">
      <c r="C23" s="102"/>
    </row>
    <row r="24" spans="1:8" x14ac:dyDescent="0.25">
      <c r="A24" s="112" t="s">
        <v>32</v>
      </c>
    </row>
    <row r="25" spans="1:8" ht="27.6" customHeight="1" x14ac:dyDescent="0.25">
      <c r="A25" s="599" t="s">
        <v>187</v>
      </c>
      <c r="B25" s="599"/>
      <c r="C25" s="599"/>
      <c r="D25" s="599"/>
      <c r="E25" s="599"/>
      <c r="F25" s="599"/>
      <c r="G25" s="599"/>
      <c r="H25" s="599"/>
    </row>
    <row r="26" spans="1:8" x14ac:dyDescent="0.25">
      <c r="A26" s="113"/>
      <c r="B26" s="113"/>
      <c r="C26" s="113"/>
      <c r="D26" s="113"/>
      <c r="E26" s="113"/>
      <c r="F26" s="113"/>
      <c r="G26" s="113"/>
      <c r="H26" s="113"/>
    </row>
    <row r="27" spans="1:8" ht="13.8" x14ac:dyDescent="0.25">
      <c r="A27" s="599" t="s">
        <v>185</v>
      </c>
      <c r="B27" s="599"/>
      <c r="C27" s="599"/>
      <c r="D27" s="599"/>
      <c r="E27" s="599"/>
      <c r="F27" s="599"/>
      <c r="G27" s="599"/>
      <c r="H27" s="114"/>
    </row>
    <row r="28" spans="1:8" ht="14.1" customHeight="1" x14ac:dyDescent="0.25">
      <c r="A28" s="640" t="str">
        <f>"ECSA CPD Validated Training Course Reference Nr. " &amp; B22</f>
        <v>ECSA CPD Validated Training Course Reference Nr. 0</v>
      </c>
      <c r="B28" s="640"/>
      <c r="C28" s="640"/>
      <c r="D28" s="640"/>
      <c r="E28" s="640"/>
      <c r="F28" s="640"/>
      <c r="G28" s="640"/>
      <c r="H28" s="114"/>
    </row>
    <row r="29" spans="1:8" ht="27" customHeight="1" x14ac:dyDescent="0.25">
      <c r="A29" s="599" t="s">
        <v>186</v>
      </c>
      <c r="B29" s="599"/>
      <c r="C29" s="599"/>
      <c r="D29" s="599"/>
      <c r="E29" s="599"/>
      <c r="F29" s="599"/>
      <c r="G29" s="599"/>
    </row>
    <row r="30" spans="1:8" ht="27" customHeight="1" x14ac:dyDescent="0.25">
      <c r="A30" s="599" t="s">
        <v>188</v>
      </c>
      <c r="B30" s="599"/>
      <c r="C30" s="599"/>
      <c r="D30" s="599"/>
      <c r="E30" s="599"/>
      <c r="F30" s="599"/>
      <c r="G30" s="599"/>
    </row>
    <row r="31" spans="1:8" ht="27" customHeight="1" x14ac:dyDescent="0.25">
      <c r="A31" s="599" t="s">
        <v>214</v>
      </c>
      <c r="B31" s="599"/>
      <c r="C31" s="599"/>
      <c r="D31" s="599"/>
      <c r="E31" s="599"/>
      <c r="F31" s="599"/>
      <c r="G31" s="599"/>
    </row>
    <row r="32" spans="1:8" x14ac:dyDescent="0.25">
      <c r="C32" s="102"/>
    </row>
    <row r="33" spans="1:7" ht="25.5" customHeight="1" x14ac:dyDescent="0.25">
      <c r="A33" s="639" t="s">
        <v>98</v>
      </c>
      <c r="B33" s="639"/>
      <c r="C33" s="639"/>
      <c r="D33" s="639"/>
      <c r="E33" s="639"/>
      <c r="F33" s="639"/>
      <c r="G33" s="639"/>
    </row>
    <row r="35" spans="1:7" x14ac:dyDescent="0.25">
      <c r="A35" s="101" t="s">
        <v>99</v>
      </c>
    </row>
    <row r="39" spans="1:7" x14ac:dyDescent="0.25">
      <c r="A39" s="101" t="s">
        <v>100</v>
      </c>
    </row>
    <row r="40" spans="1:7" x14ac:dyDescent="0.25">
      <c r="A40" s="601" t="s">
        <v>228</v>
      </c>
      <c r="B40" s="601"/>
      <c r="C40" s="601"/>
      <c r="D40" s="601"/>
      <c r="E40" s="601"/>
    </row>
    <row r="43" spans="1:7" x14ac:dyDescent="0.25">
      <c r="A43" s="101" t="s">
        <v>28</v>
      </c>
      <c r="B43" s="358" t="s">
        <v>378</v>
      </c>
    </row>
  </sheetData>
  <sheetProtection selectLockedCells="1"/>
  <mergeCells count="16">
    <mergeCell ref="A31:G31"/>
    <mergeCell ref="A33:G33"/>
    <mergeCell ref="A40:E40"/>
    <mergeCell ref="B22:D22"/>
    <mergeCell ref="A25:H25"/>
    <mergeCell ref="A27:G27"/>
    <mergeCell ref="A28:G28"/>
    <mergeCell ref="A29:G29"/>
    <mergeCell ref="A30:G30"/>
    <mergeCell ref="B19:E19"/>
    <mergeCell ref="A1:C1"/>
    <mergeCell ref="B10:H10"/>
    <mergeCell ref="B12:H12"/>
    <mergeCell ref="B14:H14"/>
    <mergeCell ref="B16:H16"/>
    <mergeCell ref="B9:H9"/>
  </mergeCells>
  <hyperlinks>
    <hyperlink ref="B43" r:id="rId1" xr:uid="{00000000-0004-0000-0500-000000000000}"/>
  </hyperlinks>
  <pageMargins left="0.25" right="0.25" top="0.75" bottom="0.75" header="0.3" footer="0.3"/>
  <pageSetup paperSize="9" orientation="portrait" horizontalDpi="300" r:id="rId2"/>
  <headerFooter>
    <oddHeader>&amp;L&amp;G&amp;C&amp;18Society for Automation, Instrumentation,
Mechatronics and Control&amp;RPO Box 11075
Vorna Valley
Midrand
1686
South Africa</oddHeader>
    <oddFooter>&amp;CVAT Registration: SAIMC is not registered for VAT</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00"/>
  </sheetPr>
  <dimension ref="A1:E46"/>
  <sheetViews>
    <sheetView showGridLines="0" view="pageLayout" topLeftCell="A2" zoomScaleNormal="100" workbookViewId="0">
      <selection activeCell="B18" sqref="B18:D18"/>
    </sheetView>
  </sheetViews>
  <sheetFormatPr defaultRowHeight="14.4" x14ac:dyDescent="0.3"/>
  <cols>
    <col min="1" max="2" width="21" style="7" customWidth="1"/>
    <col min="3" max="3" width="23.21875" style="7" customWidth="1"/>
    <col min="4" max="4" width="17.77734375" style="8" customWidth="1"/>
    <col min="5" max="5" width="13.77734375" style="8" customWidth="1"/>
  </cols>
  <sheetData>
    <row r="1" spans="1:5" ht="15" thickBot="1" x14ac:dyDescent="0.35">
      <c r="A1" s="16"/>
      <c r="B1" s="669" t="s">
        <v>52</v>
      </c>
      <c r="C1" s="670"/>
      <c r="D1" s="671" t="s">
        <v>55</v>
      </c>
      <c r="E1" s="672"/>
    </row>
    <row r="2" spans="1:5" ht="15" thickBot="1" x14ac:dyDescent="0.35">
      <c r="A2" s="17"/>
      <c r="B2" s="655" t="s">
        <v>73</v>
      </c>
      <c r="C2" s="655"/>
      <c r="D2" s="32" t="s">
        <v>29</v>
      </c>
      <c r="E2" s="31">
        <f>IF(Admin!C9="","",Admin!C9)</f>
        <v>44447</v>
      </c>
    </row>
    <row r="3" spans="1:5" x14ac:dyDescent="0.3">
      <c r="A3" s="17"/>
      <c r="B3" s="655" t="s">
        <v>74</v>
      </c>
      <c r="C3" s="655"/>
      <c r="D3" s="29"/>
      <c r="E3" s="30"/>
    </row>
    <row r="4" spans="1:5" x14ac:dyDescent="0.3">
      <c r="A4" s="17"/>
      <c r="B4" s="655" t="s">
        <v>75</v>
      </c>
      <c r="C4" s="655"/>
      <c r="D4" s="29"/>
      <c r="E4" s="30"/>
    </row>
    <row r="5" spans="1:5" x14ac:dyDescent="0.3">
      <c r="A5" s="17"/>
      <c r="B5" s="657">
        <v>1686</v>
      </c>
      <c r="C5" s="658"/>
      <c r="D5" s="659"/>
      <c r="E5" s="656"/>
    </row>
    <row r="6" spans="1:5" x14ac:dyDescent="0.3">
      <c r="A6" s="17"/>
      <c r="B6" s="27"/>
      <c r="C6" s="28"/>
      <c r="D6" s="659"/>
      <c r="E6" s="656"/>
    </row>
    <row r="7" spans="1:5" x14ac:dyDescent="0.3">
      <c r="A7" s="17"/>
      <c r="B7" s="7" t="s">
        <v>76</v>
      </c>
      <c r="C7" s="15"/>
      <c r="D7" s="660"/>
      <c r="E7" s="656"/>
    </row>
    <row r="8" spans="1:5" x14ac:dyDescent="0.3">
      <c r="A8" s="17"/>
      <c r="B8" s="655" t="s">
        <v>53</v>
      </c>
      <c r="C8" s="655"/>
      <c r="D8" s="660"/>
      <c r="E8" s="656"/>
    </row>
    <row r="9" spans="1:5" x14ac:dyDescent="0.3">
      <c r="A9" s="17"/>
      <c r="B9" s="655" t="s">
        <v>54</v>
      </c>
      <c r="C9" s="655"/>
      <c r="D9" s="659"/>
      <c r="E9" s="656"/>
    </row>
    <row r="10" spans="1:5" x14ac:dyDescent="0.3">
      <c r="A10" s="17"/>
      <c r="B10" s="416" t="s">
        <v>101</v>
      </c>
      <c r="C10" s="674"/>
      <c r="D10" s="660"/>
      <c r="E10" s="673"/>
    </row>
    <row r="11" spans="1:5" x14ac:dyDescent="0.3">
      <c r="A11" s="17"/>
      <c r="B11" s="416" t="s">
        <v>102</v>
      </c>
      <c r="C11" s="674"/>
      <c r="D11" s="660"/>
      <c r="E11" s="673"/>
    </row>
    <row r="13" spans="1:5" ht="15" thickBot="1" x14ac:dyDescent="0.35">
      <c r="A13" s="661" t="s">
        <v>51</v>
      </c>
      <c r="B13" s="662"/>
      <c r="C13" s="662"/>
      <c r="D13" s="662"/>
    </row>
    <row r="14" spans="1:5" ht="15" thickBot="1" x14ac:dyDescent="0.35">
      <c r="A14" s="116" t="s">
        <v>41</v>
      </c>
      <c r="B14" s="666" t="str">
        <f>IF('Comp Registration ECPD7 - sign'!B23:I23="", "Obtained from ECPD7",'Comp Registration ECPD7 - sign'!B23:I23)</f>
        <v>Obtained from ECPD7</v>
      </c>
      <c r="C14" s="667"/>
      <c r="D14" s="668"/>
    </row>
    <row r="15" spans="1:5" x14ac:dyDescent="0.3">
      <c r="A15" s="117" t="s">
        <v>42</v>
      </c>
      <c r="B15" s="666" t="str">
        <f>IF('Comp Registration ECPD7 - sign'!B8="", "Obtained from ECPD7",'Comp Registration ECPD7 - sign'!B8)</f>
        <v>Obtained from ECPD7</v>
      </c>
      <c r="C15" s="667"/>
      <c r="D15" s="668"/>
    </row>
    <row r="16" spans="1:5" ht="15" thickBot="1" x14ac:dyDescent="0.35">
      <c r="A16" s="117" t="str">
        <f>IF(Admin!C8="","",IF(Admin!C8="Other","","MEMBERSHIP:"))</f>
        <v>MEMBERSHIP:</v>
      </c>
      <c r="B16" s="663" t="str">
        <f>IF(Admin!C8="","",IF(Admin!C8="Other","",Admin!C8))</f>
        <v>Customer</v>
      </c>
      <c r="C16" s="664"/>
      <c r="D16" s="665"/>
    </row>
    <row r="17" spans="1:5" ht="15" thickBot="1" x14ac:dyDescent="0.35">
      <c r="A17" s="117" t="s">
        <v>43</v>
      </c>
      <c r="B17" s="666">
        <f>'Comp Registration ECPD7 - sign'!B13</f>
        <v>0</v>
      </c>
      <c r="C17" s="667"/>
      <c r="D17" s="668"/>
    </row>
    <row r="18" spans="1:5" ht="15" thickBot="1" x14ac:dyDescent="0.35">
      <c r="A18" s="117" t="s">
        <v>66</v>
      </c>
      <c r="B18" s="666" t="str">
        <f>IF('Comp Registration ECPD7 - sign'!B26="", "Obtained from ECPD7",'Comp Registration ECPD7 - sign'!B26)</f>
        <v>Obtained from ECPD7</v>
      </c>
      <c r="C18" s="667"/>
      <c r="D18" s="668"/>
    </row>
    <row r="19" spans="1:5" ht="15" thickBot="1" x14ac:dyDescent="0.35">
      <c r="A19" s="118" t="s">
        <v>67</v>
      </c>
      <c r="B19" s="666" t="str">
        <f>IF('Comp Registration ECPD7 - sign'!B11="", "Obtained from ECPD7",'Comp Registration ECPD7 - sign'!B11)</f>
        <v>Obtained from ECPD7</v>
      </c>
      <c r="C19" s="667"/>
      <c r="D19" s="668"/>
    </row>
    <row r="20" spans="1:5" ht="15" thickBot="1" x14ac:dyDescent="0.35">
      <c r="A20" s="119" t="s">
        <v>56</v>
      </c>
      <c r="B20" s="666" t="str">
        <f>IF('Comp Registration ECPD7 - sign'!B27="", "Obtained from ECPD7",'Comp Registration ECPD7 - sign'!B27)</f>
        <v>Obtained from ECPD7</v>
      </c>
      <c r="C20" s="667"/>
      <c r="D20" s="668"/>
    </row>
    <row r="21" spans="1:5" x14ac:dyDescent="0.3">
      <c r="D21" s="10"/>
    </row>
    <row r="22" spans="1:5" ht="15" thickBot="1" x14ac:dyDescent="0.35">
      <c r="C22" s="9"/>
    </row>
    <row r="23" spans="1:5" ht="15" thickBot="1" x14ac:dyDescent="0.35">
      <c r="A23" s="11" t="s">
        <v>78</v>
      </c>
      <c r="B23" s="652" t="s">
        <v>44</v>
      </c>
      <c r="C23" s="653"/>
      <c r="D23" s="654"/>
      <c r="E23" s="12" t="s">
        <v>57</v>
      </c>
    </row>
    <row r="24" spans="1:5" x14ac:dyDescent="0.3">
      <c r="A24" s="53" t="str">
        <f>IF(Admin!C4="","Obtained from SAIMC",Admin!C4)</f>
        <v>Obtained from SAIMC</v>
      </c>
      <c r="B24" s="646">
        <f>IF('ECPD2 - sign'!B28="","Obtained from ECPD3",'ECPD2 - sign'!B28)</f>
        <v>0</v>
      </c>
      <c r="C24" s="647"/>
      <c r="D24" s="648"/>
      <c r="E24" s="21" t="e">
        <f>Admin!#REF!</f>
        <v>#REF!</v>
      </c>
    </row>
    <row r="25" spans="1:5" x14ac:dyDescent="0.3">
      <c r="A25" s="25"/>
      <c r="B25" s="649"/>
      <c r="C25" s="650"/>
      <c r="D25" s="651"/>
      <c r="E25" s="13"/>
    </row>
    <row r="26" spans="1:5" x14ac:dyDescent="0.3">
      <c r="A26" s="25"/>
      <c r="B26" s="641"/>
      <c r="C26" s="624"/>
      <c r="D26" s="642"/>
      <c r="E26" s="22"/>
    </row>
    <row r="27" spans="1:5" x14ac:dyDescent="0.3">
      <c r="A27" s="25"/>
      <c r="B27" s="641"/>
      <c r="C27" s="624"/>
      <c r="D27" s="642"/>
      <c r="E27" s="22"/>
    </row>
    <row r="28" spans="1:5" x14ac:dyDescent="0.3">
      <c r="A28" s="25"/>
      <c r="B28" s="641"/>
      <c r="C28" s="624"/>
      <c r="D28" s="642"/>
      <c r="E28" s="22"/>
    </row>
    <row r="29" spans="1:5" ht="15" thickBot="1" x14ac:dyDescent="0.35">
      <c r="A29" s="26"/>
      <c r="B29" s="643"/>
      <c r="C29" s="644"/>
      <c r="D29" s="645"/>
      <c r="E29" s="23"/>
    </row>
    <row r="30" spans="1:5" x14ac:dyDescent="0.3">
      <c r="D30" s="10"/>
      <c r="E30" s="10"/>
    </row>
    <row r="31" spans="1:5" x14ac:dyDescent="0.3">
      <c r="D31" s="19" t="s">
        <v>63</v>
      </c>
      <c r="E31" s="19" t="e">
        <f>SUM(E24:E29)</f>
        <v>#REF!</v>
      </c>
    </row>
    <row r="32" spans="1:5" x14ac:dyDescent="0.3">
      <c r="D32" s="19" t="str">
        <f>IF(Admin!C8="","",IF(Admin!C8="Other","","Discount"))</f>
        <v>Discount</v>
      </c>
      <c r="E32" s="49" t="e">
        <f>IF(Admin!C8="","",IF(Admin!C8="Other","",Admin!#REF!))</f>
        <v>#REF!</v>
      </c>
    </row>
    <row r="33" spans="1:5" ht="15" thickBot="1" x14ac:dyDescent="0.35">
      <c r="D33" s="10" t="s">
        <v>39</v>
      </c>
      <c r="E33" s="24" t="e">
        <f>Admin!#REF!</f>
        <v>#REF!</v>
      </c>
    </row>
    <row r="34" spans="1:5" ht="15" thickTop="1" x14ac:dyDescent="0.3">
      <c r="D34" s="10"/>
      <c r="E34" s="10"/>
    </row>
    <row r="35" spans="1:5" x14ac:dyDescent="0.3">
      <c r="A35" s="14" t="s">
        <v>45</v>
      </c>
      <c r="B35" s="14"/>
      <c r="E35" s="10"/>
    </row>
    <row r="36" spans="1:5" x14ac:dyDescent="0.3">
      <c r="A36" s="9" t="s">
        <v>69</v>
      </c>
      <c r="B36" s="9"/>
    </row>
    <row r="37" spans="1:5" x14ac:dyDescent="0.3">
      <c r="A37" s="9" t="s">
        <v>70</v>
      </c>
      <c r="B37" s="9"/>
    </row>
    <row r="39" spans="1:5" x14ac:dyDescent="0.3">
      <c r="A39" s="14" t="s">
        <v>46</v>
      </c>
      <c r="B39" s="14"/>
    </row>
    <row r="40" spans="1:5" x14ac:dyDescent="0.3">
      <c r="A40" s="9" t="s">
        <v>47</v>
      </c>
      <c r="B40" s="9"/>
      <c r="C40" s="9" t="s">
        <v>58</v>
      </c>
    </row>
    <row r="41" spans="1:5" x14ac:dyDescent="0.3">
      <c r="A41" s="9" t="s">
        <v>48</v>
      </c>
      <c r="B41" s="9"/>
      <c r="C41" s="9" t="s">
        <v>59</v>
      </c>
    </row>
    <row r="42" spans="1:5" x14ac:dyDescent="0.3">
      <c r="A42" s="9" t="s">
        <v>49</v>
      </c>
      <c r="B42" s="9"/>
      <c r="C42" s="9" t="s">
        <v>60</v>
      </c>
    </row>
    <row r="43" spans="1:5" x14ac:dyDescent="0.3">
      <c r="A43" s="9" t="s">
        <v>50</v>
      </c>
      <c r="B43" s="9"/>
      <c r="C43" s="9" t="s">
        <v>61</v>
      </c>
    </row>
    <row r="46" spans="1:5" ht="15" thickBot="1" x14ac:dyDescent="0.35">
      <c r="A46" s="18" t="s">
        <v>62</v>
      </c>
      <c r="B46" s="18"/>
      <c r="D46" s="18" t="s">
        <v>38</v>
      </c>
      <c r="E46" s="20"/>
    </row>
  </sheetData>
  <sheetProtection selectLockedCells="1"/>
  <mergeCells count="29">
    <mergeCell ref="B1:C1"/>
    <mergeCell ref="D1:E1"/>
    <mergeCell ref="B2:C2"/>
    <mergeCell ref="B3:C3"/>
    <mergeCell ref="E9:E11"/>
    <mergeCell ref="B10:C10"/>
    <mergeCell ref="B11:C11"/>
    <mergeCell ref="B23:D23"/>
    <mergeCell ref="B4:C4"/>
    <mergeCell ref="E5:E8"/>
    <mergeCell ref="B8:C8"/>
    <mergeCell ref="B5:C5"/>
    <mergeCell ref="D5:D8"/>
    <mergeCell ref="B9:C9"/>
    <mergeCell ref="D9:D11"/>
    <mergeCell ref="A13:D13"/>
    <mergeCell ref="B16:D16"/>
    <mergeCell ref="B17:D17"/>
    <mergeCell ref="B18:D18"/>
    <mergeCell ref="B19:D19"/>
    <mergeCell ref="B20:D20"/>
    <mergeCell ref="B15:D15"/>
    <mergeCell ref="B14:D14"/>
    <mergeCell ref="B28:D28"/>
    <mergeCell ref="B29:D29"/>
    <mergeCell ref="B24:D24"/>
    <mergeCell ref="B25:D25"/>
    <mergeCell ref="B26:D26"/>
    <mergeCell ref="B27:D27"/>
  </mergeCells>
  <phoneticPr fontId="3" type="noConversion"/>
  <conditionalFormatting sqref="B14:D14">
    <cfRule type="cellIs" dxfId="7" priority="8" operator="equal">
      <formula>"Obtained from ECPD7"</formula>
    </cfRule>
  </conditionalFormatting>
  <conditionalFormatting sqref="B15:D15">
    <cfRule type="cellIs" dxfId="6" priority="7" operator="equal">
      <formula>"Obtained from ECPD7"</formula>
    </cfRule>
  </conditionalFormatting>
  <conditionalFormatting sqref="B17:D17">
    <cfRule type="cellIs" dxfId="5" priority="6" operator="equal">
      <formula>"Obtained from ECPD7"</formula>
    </cfRule>
  </conditionalFormatting>
  <conditionalFormatting sqref="B18:D18">
    <cfRule type="cellIs" dxfId="4" priority="5" operator="equal">
      <formula>"Obtained from ECPD7"</formula>
    </cfRule>
  </conditionalFormatting>
  <conditionalFormatting sqref="B19:D19">
    <cfRule type="cellIs" dxfId="3" priority="4" operator="equal">
      <formula>"Obtained from ECPD7"</formula>
    </cfRule>
  </conditionalFormatting>
  <conditionalFormatting sqref="B20:D20">
    <cfRule type="cellIs" dxfId="2" priority="3" operator="equal">
      <formula>"Obtained from ECPD7"</formula>
    </cfRule>
  </conditionalFormatting>
  <conditionalFormatting sqref="A24">
    <cfRule type="cellIs" dxfId="1" priority="2" operator="equal">
      <formula>"Obtained from SAIMC"</formula>
    </cfRule>
  </conditionalFormatting>
  <conditionalFormatting sqref="B24:D24">
    <cfRule type="cellIs" dxfId="0" priority="1" operator="equal">
      <formula>"Obtained from ECPD3"</formula>
    </cfRule>
  </conditionalFormatting>
  <hyperlinks>
    <hyperlink ref="B10" r:id="rId1" xr:uid="{00000000-0004-0000-0700-000000000000}"/>
    <hyperlink ref="B11" r:id="rId2" xr:uid="{00000000-0004-0000-0700-000001000000}"/>
  </hyperlinks>
  <pageMargins left="0.31" right="0.22" top="1" bottom="0.69" header="0.5" footer="0.3"/>
  <pageSetup paperSize="9" orientation="portrait" r:id="rId3"/>
  <headerFooter alignWithMargins="0">
    <oddHeader>&amp;L&amp;G&amp;C&amp;"Arial,Bold"&amp;20SAIMC</oddHead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73707-DFDF-45CA-869E-99667B6AF32C}">
  <sheetPr codeName="Sheet10">
    <tabColor rgb="FF0070C0"/>
  </sheetPr>
  <dimension ref="A1:D17"/>
  <sheetViews>
    <sheetView zoomScale="88" zoomScaleNormal="88" workbookViewId="0">
      <selection activeCell="D15" sqref="D15"/>
    </sheetView>
  </sheetViews>
  <sheetFormatPr defaultRowHeight="13.2" x14ac:dyDescent="0.25"/>
  <cols>
    <col min="1" max="1" width="33.21875" customWidth="1"/>
    <col min="2" max="2" width="21.33203125" customWidth="1"/>
    <col min="3" max="3" width="27.33203125" customWidth="1"/>
    <col min="4" max="4" width="50.21875" customWidth="1"/>
  </cols>
  <sheetData>
    <row r="1" spans="1:4" s="291" customFormat="1" ht="21" x14ac:dyDescent="0.4">
      <c r="A1" s="301"/>
      <c r="B1" s="301"/>
      <c r="C1" s="302" t="s">
        <v>281</v>
      </c>
      <c r="D1" s="301"/>
    </row>
    <row r="2" spans="1:4" s="292" customFormat="1" ht="27.45" customHeight="1" x14ac:dyDescent="0.25">
      <c r="A2" s="303" t="s">
        <v>276</v>
      </c>
      <c r="B2" s="300">
        <f>'ECSA - ECPD3 - Sign'!B21</f>
        <v>0</v>
      </c>
      <c r="C2" s="300"/>
    </row>
    <row r="3" spans="1:4" s="292" customFormat="1" ht="27.45" customHeight="1" x14ac:dyDescent="0.25">
      <c r="A3" s="303" t="s">
        <v>15</v>
      </c>
      <c r="B3" s="300" t="str">
        <f>'Presenter - sign'!B8</f>
        <v/>
      </c>
      <c r="C3" s="300"/>
    </row>
    <row r="4" spans="1:4" s="292" customFormat="1" ht="27.45" customHeight="1" x14ac:dyDescent="0.25">
      <c r="A4" s="303" t="s">
        <v>29</v>
      </c>
      <c r="B4" s="300"/>
      <c r="C4" s="304" t="s">
        <v>18</v>
      </c>
      <c r="D4" s="300"/>
    </row>
    <row r="5" spans="1:4" s="292" customFormat="1" ht="27.45" customHeight="1" x14ac:dyDescent="0.25">
      <c r="A5" s="303" t="s">
        <v>282</v>
      </c>
      <c r="B5" s="300" t="str">
        <f>'ECSA - ECPD3 - Sign'!B22</f>
        <v/>
      </c>
      <c r="D5" s="305"/>
    </row>
    <row r="7" spans="1:4" s="298" customFormat="1" ht="19.5" customHeight="1" x14ac:dyDescent="0.25">
      <c r="A7" s="299" t="s">
        <v>277</v>
      </c>
      <c r="B7" s="299" t="s">
        <v>278</v>
      </c>
      <c r="C7" s="299" t="s">
        <v>279</v>
      </c>
      <c r="D7" s="299" t="s">
        <v>280</v>
      </c>
    </row>
    <row r="8" spans="1:4" ht="30.45" customHeight="1" x14ac:dyDescent="0.25">
      <c r="A8" s="2"/>
      <c r="B8" s="2"/>
      <c r="C8" s="2"/>
      <c r="D8" s="2"/>
    </row>
    <row r="9" spans="1:4" ht="30.45" customHeight="1" x14ac:dyDescent="0.25">
      <c r="A9" s="2"/>
      <c r="B9" s="2"/>
      <c r="C9" s="2"/>
      <c r="D9" s="2"/>
    </row>
    <row r="10" spans="1:4" ht="30.45" customHeight="1" x14ac:dyDescent="0.25">
      <c r="A10" s="2"/>
      <c r="B10" s="2"/>
      <c r="C10" s="2"/>
      <c r="D10" s="2"/>
    </row>
    <row r="11" spans="1:4" ht="30.45" customHeight="1" x14ac:dyDescent="0.25">
      <c r="A11" s="2"/>
      <c r="B11" s="2"/>
      <c r="C11" s="2"/>
      <c r="D11" s="2"/>
    </row>
    <row r="12" spans="1:4" ht="30.45" customHeight="1" x14ac:dyDescent="0.25">
      <c r="A12" s="2"/>
      <c r="B12" s="2"/>
      <c r="C12" s="2"/>
      <c r="D12" s="2"/>
    </row>
    <row r="13" spans="1:4" ht="30.45" customHeight="1" x14ac:dyDescent="0.25">
      <c r="A13" s="2"/>
      <c r="B13" s="2"/>
      <c r="C13" s="2"/>
      <c r="D13" s="2"/>
    </row>
    <row r="14" spans="1:4" ht="30.45" customHeight="1" x14ac:dyDescent="0.25">
      <c r="A14" s="2"/>
      <c r="B14" s="2"/>
      <c r="C14" s="2"/>
      <c r="D14" s="2"/>
    </row>
    <row r="15" spans="1:4" ht="30.45" customHeight="1" x14ac:dyDescent="0.25">
      <c r="A15" s="2"/>
      <c r="B15" s="2"/>
      <c r="C15" s="2"/>
      <c r="D15" s="2"/>
    </row>
    <row r="16" spans="1:4" ht="30.45" customHeight="1" x14ac:dyDescent="0.25">
      <c r="A16" s="2"/>
      <c r="B16" s="2"/>
      <c r="C16" s="2"/>
      <c r="D16" s="2"/>
    </row>
    <row r="17" spans="1:4" ht="30.45" customHeight="1" x14ac:dyDescent="0.25">
      <c r="A17" s="2"/>
      <c r="B17" s="2"/>
      <c r="C17" s="2"/>
      <c r="D17" s="2"/>
    </row>
  </sheetData>
  <pageMargins left="0.7" right="0.7" top="0.75" bottom="0.75" header="0.3" footer="0.3"/>
  <pageSetup paperSize="9" orientation="landscape" r:id="rId1"/>
  <headerFooter>
    <oddHeader>&amp;C&amp;"Arial,Bold"&amp;14SAIMC NPC&amp;"Arial,Regular"&amp;10
Society for Automation, Instrumentation, Mechatronics and Control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R24"/>
  <sheetViews>
    <sheetView topLeftCell="D1" workbookViewId="0">
      <selection activeCell="H2" sqref="H2:H6"/>
    </sheetView>
  </sheetViews>
  <sheetFormatPr defaultColWidth="9.21875" defaultRowHeight="13.2" x14ac:dyDescent="0.25"/>
  <cols>
    <col min="1" max="1" width="21.77734375" style="44" bestFit="1" customWidth="1"/>
    <col min="2" max="2" width="16.5546875" style="44" bestFit="1" customWidth="1"/>
    <col min="3" max="3" width="9.44140625" style="44" bestFit="1" customWidth="1"/>
    <col min="4" max="4" width="8.77734375" style="44" customWidth="1"/>
    <col min="5" max="5" width="9.21875" style="44"/>
    <col min="6" max="6" width="3.21875" style="44" customWidth="1"/>
    <col min="7" max="7" width="23.21875" style="44" bestFit="1" customWidth="1"/>
    <col min="8" max="8" width="9.21875" style="44"/>
    <col min="9" max="9" width="11.77734375" style="44" bestFit="1" customWidth="1"/>
    <col min="10" max="10" width="8.5546875" style="44" customWidth="1"/>
    <col min="11" max="11" width="2.21875" style="279" customWidth="1"/>
    <col min="12" max="12" width="9.44140625" style="44" customWidth="1"/>
    <col min="13" max="13" width="29.21875" style="44" bestFit="1" customWidth="1"/>
    <col min="14" max="15" width="9.77734375" style="44" bestFit="1" customWidth="1"/>
    <col min="16" max="16" width="18.21875" style="44" bestFit="1" customWidth="1"/>
    <col min="17" max="17" width="9.109375" style="44" customWidth="1"/>
    <col min="18" max="18" width="8.77734375" style="44" customWidth="1"/>
    <col min="19" max="19" width="18.44140625" style="44" bestFit="1" customWidth="1"/>
    <col min="20" max="16384" width="9.21875" style="44"/>
  </cols>
  <sheetData>
    <row r="1" spans="1:18" ht="28.2" thickBot="1" x14ac:dyDescent="0.3">
      <c r="A1" s="256" t="s">
        <v>175</v>
      </c>
      <c r="B1" s="257" t="s">
        <v>258</v>
      </c>
      <c r="C1" s="257" t="s">
        <v>105</v>
      </c>
      <c r="D1" s="257" t="s">
        <v>226</v>
      </c>
      <c r="E1" s="263" t="s">
        <v>259</v>
      </c>
      <c r="F1" s="267"/>
      <c r="G1" s="270" t="s">
        <v>89</v>
      </c>
      <c r="H1" s="271" t="s">
        <v>90</v>
      </c>
      <c r="I1" s="271" t="s">
        <v>386</v>
      </c>
      <c r="J1" s="272" t="s">
        <v>5</v>
      </c>
      <c r="K1" s="277"/>
      <c r="L1" s="268" t="s">
        <v>123</v>
      </c>
      <c r="M1" s="269" t="s">
        <v>124</v>
      </c>
      <c r="N1" s="269" t="s">
        <v>125</v>
      </c>
      <c r="O1" s="269" t="s">
        <v>126</v>
      </c>
      <c r="P1" s="269" t="s">
        <v>127</v>
      </c>
      <c r="Q1" s="269" t="s">
        <v>128</v>
      </c>
      <c r="R1" s="250" t="s">
        <v>251</v>
      </c>
    </row>
    <row r="2" spans="1:18" ht="13.8" x14ac:dyDescent="0.3">
      <c r="A2" s="258" t="s">
        <v>79</v>
      </c>
      <c r="B2" s="259">
        <v>1</v>
      </c>
      <c r="C2" s="259">
        <v>1</v>
      </c>
      <c r="D2" s="260">
        <f>IF('ECSA - ECPD3 - Sign'!$E$28=B2,C2*B2,0)</f>
        <v>1</v>
      </c>
      <c r="E2" s="264">
        <f t="shared" ref="E2:E12" si="0">Assessment_Fee*D2</f>
        <v>200</v>
      </c>
      <c r="F2" s="241"/>
      <c r="G2" s="262" t="s">
        <v>227</v>
      </c>
      <c r="H2" s="406">
        <v>0.1</v>
      </c>
      <c r="I2" s="406">
        <v>0.3</v>
      </c>
      <c r="J2" s="273">
        <v>0</v>
      </c>
      <c r="K2" s="278"/>
      <c r="L2" s="282" t="s">
        <v>117</v>
      </c>
      <c r="M2" s="283" t="s">
        <v>142</v>
      </c>
      <c r="N2" s="283" t="s">
        <v>138</v>
      </c>
      <c r="O2" s="283" t="s">
        <v>141</v>
      </c>
      <c r="P2" s="283" t="s">
        <v>129</v>
      </c>
      <c r="Q2" s="283" t="s">
        <v>117</v>
      </c>
      <c r="R2" s="284" t="s">
        <v>252</v>
      </c>
    </row>
    <row r="3" spans="1:18" ht="13.8" x14ac:dyDescent="0.3">
      <c r="A3" s="261" t="s">
        <v>145</v>
      </c>
      <c r="B3" s="252">
        <v>2</v>
      </c>
      <c r="C3" s="252">
        <v>1</v>
      </c>
      <c r="D3" s="253">
        <f>IF('ECSA - ECPD3 - Sign'!$E$28=B3,C3*B3,0)</f>
        <v>0</v>
      </c>
      <c r="E3" s="265">
        <f t="shared" si="0"/>
        <v>0</v>
      </c>
      <c r="F3" s="241"/>
      <c r="G3" s="262" t="s">
        <v>372</v>
      </c>
      <c r="H3" s="407"/>
      <c r="I3" s="407"/>
      <c r="J3" s="273">
        <v>1</v>
      </c>
      <c r="K3" s="278"/>
      <c r="L3" s="285" t="s">
        <v>118</v>
      </c>
      <c r="M3" s="247" t="s">
        <v>143</v>
      </c>
      <c r="N3" s="247" t="s">
        <v>139</v>
      </c>
      <c r="O3" s="247"/>
      <c r="P3" s="247" t="s">
        <v>130</v>
      </c>
      <c r="Q3" s="247" t="s">
        <v>118</v>
      </c>
      <c r="R3" s="246" t="s">
        <v>209</v>
      </c>
    </row>
    <row r="4" spans="1:18" ht="13.8" x14ac:dyDescent="0.3">
      <c r="A4" s="262" t="s">
        <v>81</v>
      </c>
      <c r="B4" s="252">
        <v>3</v>
      </c>
      <c r="C4" s="252">
        <v>1</v>
      </c>
      <c r="D4" s="253">
        <f>IF('ECSA - ECPD3 - Sign'!$E$28=B4,C4*B4,0)</f>
        <v>0</v>
      </c>
      <c r="E4" s="265">
        <f t="shared" si="0"/>
        <v>0</v>
      </c>
      <c r="F4" s="241"/>
      <c r="G4" s="262" t="s">
        <v>104</v>
      </c>
      <c r="H4" s="407"/>
      <c r="I4" s="407"/>
      <c r="J4" s="273">
        <v>2</v>
      </c>
      <c r="K4" s="278"/>
      <c r="L4" s="285"/>
      <c r="M4" s="247" t="s">
        <v>144</v>
      </c>
      <c r="N4" s="247" t="s">
        <v>140</v>
      </c>
      <c r="O4" s="247"/>
      <c r="P4" s="247" t="s">
        <v>131</v>
      </c>
      <c r="Q4" s="247"/>
      <c r="R4" s="246"/>
    </row>
    <row r="5" spans="1:18" ht="13.8" x14ac:dyDescent="0.3">
      <c r="A5" s="262" t="s">
        <v>112</v>
      </c>
      <c r="B5" s="252">
        <v>4</v>
      </c>
      <c r="C5" s="252">
        <v>1</v>
      </c>
      <c r="D5" s="253">
        <f>IF('ECSA - ECPD3 - Sign'!$E$28=B5,C5*B5,0)</f>
        <v>0</v>
      </c>
      <c r="E5" s="265">
        <f t="shared" si="0"/>
        <v>0</v>
      </c>
      <c r="F5" s="241"/>
      <c r="G5" s="262" t="s">
        <v>370</v>
      </c>
      <c r="H5" s="407"/>
      <c r="I5" s="407"/>
      <c r="J5" s="273">
        <v>3</v>
      </c>
      <c r="K5" s="278"/>
      <c r="L5" s="285"/>
      <c r="M5" s="247"/>
      <c r="N5" s="247"/>
      <c r="O5" s="247"/>
      <c r="P5" s="247" t="s">
        <v>132</v>
      </c>
      <c r="Q5" s="247"/>
      <c r="R5" s="246"/>
    </row>
    <row r="6" spans="1:18" ht="13.8" x14ac:dyDescent="0.3">
      <c r="A6" s="262" t="s">
        <v>82</v>
      </c>
      <c r="B6" s="253">
        <v>5</v>
      </c>
      <c r="C6" s="253">
        <v>1</v>
      </c>
      <c r="D6" s="253">
        <f>IF('ECSA - ECPD3 - Sign'!$E$28=B6,C6*B6,0)</f>
        <v>0</v>
      </c>
      <c r="E6" s="265">
        <f t="shared" si="0"/>
        <v>0</v>
      </c>
      <c r="F6" s="241"/>
      <c r="G6" s="262" t="s">
        <v>371</v>
      </c>
      <c r="H6" s="408"/>
      <c r="I6" s="408"/>
      <c r="J6" s="273">
        <v>4</v>
      </c>
      <c r="K6" s="278"/>
      <c r="L6" s="285"/>
      <c r="M6" s="247"/>
      <c r="N6" s="247"/>
      <c r="O6" s="247"/>
      <c r="P6" s="247" t="s">
        <v>133</v>
      </c>
      <c r="Q6" s="247"/>
      <c r="R6" s="246"/>
    </row>
    <row r="7" spans="1:18" ht="14.4" thickBot="1" x14ac:dyDescent="0.35">
      <c r="A7" s="262" t="s">
        <v>113</v>
      </c>
      <c r="B7" s="253">
        <v>8</v>
      </c>
      <c r="C7" s="253">
        <v>1</v>
      </c>
      <c r="D7" s="253">
        <f>IF('ECSA - ECPD3 - Sign'!$E$28=B7,C7*B7,0)</f>
        <v>0</v>
      </c>
      <c r="E7" s="265">
        <f t="shared" si="0"/>
        <v>0</v>
      </c>
      <c r="F7" s="241"/>
      <c r="G7" s="262" t="s">
        <v>266</v>
      </c>
      <c r="H7" s="254">
        <v>0</v>
      </c>
      <c r="I7" s="254">
        <v>0.3</v>
      </c>
      <c r="J7" s="276">
        <v>5</v>
      </c>
      <c r="K7" s="278"/>
      <c r="L7" s="285"/>
      <c r="M7" s="247"/>
      <c r="N7" s="247"/>
      <c r="O7" s="247"/>
      <c r="P7" s="247" t="s">
        <v>134</v>
      </c>
      <c r="Q7" s="247"/>
      <c r="R7" s="246"/>
    </row>
    <row r="8" spans="1:18" ht="13.8" x14ac:dyDescent="0.3">
      <c r="A8" s="262" t="s">
        <v>114</v>
      </c>
      <c r="B8" s="253">
        <v>16</v>
      </c>
      <c r="C8" s="253">
        <v>1</v>
      </c>
      <c r="D8" s="253">
        <f>IF('ECSA - ECPD3 - Sign'!$E$28=B8,C8*B8,0)</f>
        <v>0</v>
      </c>
      <c r="E8" s="265">
        <f t="shared" si="0"/>
        <v>0</v>
      </c>
      <c r="F8" s="241"/>
      <c r="G8" s="262"/>
      <c r="H8" s="255"/>
      <c r="I8" s="254"/>
      <c r="L8" s="285"/>
      <c r="M8" s="247"/>
      <c r="N8" s="247"/>
      <c r="O8" s="247"/>
      <c r="P8" s="247" t="s">
        <v>135</v>
      </c>
      <c r="Q8" s="247"/>
      <c r="R8" s="246"/>
    </row>
    <row r="9" spans="1:18" ht="14.4" thickBot="1" x14ac:dyDescent="0.35">
      <c r="A9" s="262" t="s">
        <v>23</v>
      </c>
      <c r="B9" s="253">
        <v>24</v>
      </c>
      <c r="C9" s="253">
        <v>1</v>
      </c>
      <c r="D9" s="253">
        <f>IF('ECSA - ECPD3 - Sign'!$E$28=B9,C9*B9,0)</f>
        <v>0</v>
      </c>
      <c r="E9" s="265">
        <f t="shared" si="0"/>
        <v>0</v>
      </c>
      <c r="F9" s="241"/>
      <c r="G9" s="274"/>
      <c r="H9" s="275"/>
      <c r="I9" s="275"/>
      <c r="L9" s="285"/>
      <c r="M9" s="247"/>
      <c r="N9" s="247"/>
      <c r="O9" s="247"/>
      <c r="P9" s="247" t="s">
        <v>136</v>
      </c>
      <c r="Q9" s="247"/>
      <c r="R9" s="246"/>
    </row>
    <row r="10" spans="1:18" ht="14.4" thickBot="1" x14ac:dyDescent="0.35">
      <c r="A10" s="262" t="s">
        <v>115</v>
      </c>
      <c r="B10" s="253">
        <v>32</v>
      </c>
      <c r="C10" s="253">
        <v>1</v>
      </c>
      <c r="D10" s="253">
        <f>IF('ECSA - ECPD3 - Sign'!$E$28=B10,C10*B10,0)</f>
        <v>0</v>
      </c>
      <c r="E10" s="265">
        <f t="shared" si="0"/>
        <v>0</v>
      </c>
      <c r="F10" s="241"/>
      <c r="G10" s="247"/>
      <c r="H10" s="48"/>
      <c r="L10" s="248"/>
      <c r="M10" s="249"/>
      <c r="N10" s="249"/>
      <c r="O10" s="249"/>
      <c r="P10" s="249" t="s">
        <v>137</v>
      </c>
      <c r="Q10" s="249"/>
      <c r="R10" s="245"/>
    </row>
    <row r="11" spans="1:18" ht="13.8" x14ac:dyDescent="0.3">
      <c r="A11" s="262"/>
      <c r="B11" s="253">
        <v>40</v>
      </c>
      <c r="C11" s="253">
        <v>1</v>
      </c>
      <c r="D11" s="253">
        <f>IF('ECSA - ECPD3 - Sign'!$E$28=B11,C11*B11,0)</f>
        <v>0</v>
      </c>
      <c r="E11" s="265">
        <f t="shared" si="0"/>
        <v>0</v>
      </c>
      <c r="F11" s="241"/>
      <c r="G11" s="247"/>
      <c r="H11" s="48"/>
    </row>
    <row r="12" spans="1:18" ht="13.8" x14ac:dyDescent="0.3">
      <c r="A12" s="262"/>
      <c r="B12" s="253">
        <v>80</v>
      </c>
      <c r="C12" s="253">
        <v>1</v>
      </c>
      <c r="D12" s="253">
        <f>IF('ECSA - ECPD3 - Sign'!$E$28=B12,C12*B12,0)</f>
        <v>0</v>
      </c>
      <c r="E12" s="265">
        <f t="shared" si="0"/>
        <v>0</v>
      </c>
      <c r="F12" s="241"/>
      <c r="G12" s="247"/>
      <c r="H12" s="48"/>
    </row>
    <row r="13" spans="1:18" ht="14.4" thickBot="1" x14ac:dyDescent="0.35">
      <c r="A13" s="243"/>
      <c r="B13" s="251" t="s">
        <v>183</v>
      </c>
      <c r="C13" s="251"/>
      <c r="D13" s="251">
        <f>IF(SUM(D2:D12)=0,"",SUM(D2:D12))</f>
        <v>1</v>
      </c>
      <c r="E13" s="266">
        <f>SUM(E2:E12)</f>
        <v>200</v>
      </c>
      <c r="F13" s="241"/>
      <c r="G13" s="247"/>
      <c r="H13" s="48"/>
    </row>
    <row r="14" spans="1:18" x14ac:dyDescent="0.25">
      <c r="A14" s="48"/>
      <c r="B14" s="48"/>
      <c r="C14" s="48"/>
      <c r="D14" s="48"/>
      <c r="E14" s="48"/>
      <c r="G14" s="247"/>
      <c r="H14" s="48"/>
    </row>
    <row r="15" spans="1:18" x14ac:dyDescent="0.25">
      <c r="A15" s="48" t="s">
        <v>153</v>
      </c>
      <c r="B15" s="48"/>
      <c r="C15" s="48"/>
      <c r="G15" s="247"/>
    </row>
    <row r="16" spans="1:18" x14ac:dyDescent="0.25">
      <c r="A16" s="48" t="s">
        <v>154</v>
      </c>
      <c r="B16" s="48"/>
      <c r="C16" s="48"/>
    </row>
    <row r="17" spans="1:11" ht="13.05" customHeight="1" thickBot="1" x14ac:dyDescent="0.3">
      <c r="A17" s="48"/>
      <c r="B17" s="48"/>
      <c r="C17" s="48"/>
      <c r="E17" s="280"/>
      <c r="K17" s="44"/>
    </row>
    <row r="18" spans="1:11" x14ac:dyDescent="0.25">
      <c r="A18" s="403" t="s">
        <v>253</v>
      </c>
      <c r="B18" s="404"/>
      <c r="C18" s="405"/>
      <c r="E18" s="281"/>
      <c r="K18" s="44"/>
    </row>
    <row r="19" spans="1:11" ht="13.8" x14ac:dyDescent="0.3">
      <c r="A19" s="240" t="s">
        <v>254</v>
      </c>
      <c r="B19" s="241">
        <v>500</v>
      </c>
      <c r="C19" s="242" t="s">
        <v>255</v>
      </c>
      <c r="E19" s="281"/>
      <c r="K19" s="44"/>
    </row>
    <row r="20" spans="1:11" ht="14.4" thickBot="1" x14ac:dyDescent="0.35">
      <c r="A20" s="243" t="s">
        <v>256</v>
      </c>
      <c r="B20" s="244">
        <v>200</v>
      </c>
      <c r="C20" s="245" t="s">
        <v>257</v>
      </c>
      <c r="E20" s="281"/>
      <c r="K20" s="44"/>
    </row>
    <row r="21" spans="1:11" x14ac:dyDescent="0.25">
      <c r="E21" s="281"/>
      <c r="K21" s="44"/>
    </row>
    <row r="22" spans="1:11" x14ac:dyDescent="0.25">
      <c r="A22" s="44" t="s">
        <v>250</v>
      </c>
      <c r="B22" s="44" t="str">
        <f>Admin!C7</f>
        <v>No</v>
      </c>
      <c r="E22" s="281"/>
      <c r="K22" s="44"/>
    </row>
    <row r="23" spans="1:11" x14ac:dyDescent="0.25">
      <c r="A23" s="44" t="s">
        <v>374</v>
      </c>
      <c r="E23" s="281"/>
      <c r="K23" s="44"/>
    </row>
    <row r="24" spans="1:11" x14ac:dyDescent="0.25">
      <c r="A24" s="281" t="s">
        <v>103</v>
      </c>
      <c r="E24" s="279"/>
      <c r="K24" s="44"/>
    </row>
  </sheetData>
  <sheetProtection selectLockedCells="1"/>
  <mergeCells count="3">
    <mergeCell ref="A18:C18"/>
    <mergeCell ref="H2:H6"/>
    <mergeCell ref="I2:I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DC75A-5CEC-4707-99B2-B6D112A6D52E}">
  <sheetPr codeName="Sheet4">
    <tabColor rgb="FFFFFF00"/>
  </sheetPr>
  <dimension ref="A1:L48"/>
  <sheetViews>
    <sheetView showGridLines="0" topLeftCell="A16" zoomScale="140" zoomScaleNormal="140" workbookViewId="0">
      <selection activeCell="D24" sqref="D24"/>
    </sheetView>
  </sheetViews>
  <sheetFormatPr defaultColWidth="9.21875" defaultRowHeight="14.4" x14ac:dyDescent="0.3"/>
  <cols>
    <col min="1" max="1" width="21.21875" style="361" customWidth="1"/>
    <col min="2" max="2" width="13.77734375" style="361" customWidth="1"/>
    <col min="3" max="3" width="11.5546875" style="361" customWidth="1"/>
    <col min="4" max="4" width="10" style="365" bestFit="1" customWidth="1"/>
    <col min="5" max="5" width="14.21875" style="365" customWidth="1"/>
    <col min="6" max="6" width="9.77734375" style="365" bestFit="1" customWidth="1"/>
    <col min="7" max="7" width="11.77734375" style="363" bestFit="1" customWidth="1"/>
    <col min="8" max="8" width="10.21875" style="364" customWidth="1"/>
    <col min="9" max="9" width="11.77734375" style="364" bestFit="1" customWidth="1"/>
    <col min="10" max="16384" width="9.21875" style="363"/>
  </cols>
  <sheetData>
    <row r="1" spans="1:6" ht="15" thickBot="1" x14ac:dyDescent="0.35">
      <c r="A1" s="409" t="s">
        <v>52</v>
      </c>
      <c r="B1" s="409"/>
      <c r="D1" s="362" t="str">
        <f>Admin!C6</f>
        <v>Quote</v>
      </c>
      <c r="E1" s="363"/>
      <c r="F1" s="363"/>
    </row>
    <row r="2" spans="1:6" x14ac:dyDescent="0.3">
      <c r="A2" s="409" t="s">
        <v>377</v>
      </c>
      <c r="B2" s="409"/>
      <c r="D2" s="397"/>
      <c r="E2" s="363"/>
      <c r="F2" s="363"/>
    </row>
    <row r="3" spans="1:6" x14ac:dyDescent="0.3">
      <c r="A3" s="409" t="s">
        <v>375</v>
      </c>
      <c r="B3" s="409"/>
      <c r="C3" s="366" t="s">
        <v>29</v>
      </c>
      <c r="D3" s="367">
        <f ca="1">NOW()</f>
        <v>44733.885628935182</v>
      </c>
      <c r="E3" s="363"/>
      <c r="F3" s="363"/>
    </row>
    <row r="4" spans="1:6" x14ac:dyDescent="0.3">
      <c r="A4" s="409" t="s">
        <v>376</v>
      </c>
      <c r="B4" s="409"/>
      <c r="C4" s="368"/>
      <c r="D4" s="369"/>
      <c r="E4" s="363"/>
      <c r="F4" s="363"/>
    </row>
    <row r="5" spans="1:6" x14ac:dyDescent="0.3">
      <c r="A5" s="410">
        <v>1685</v>
      </c>
      <c r="B5" s="411"/>
      <c r="C5" s="413"/>
      <c r="D5" s="412"/>
      <c r="E5" s="363"/>
      <c r="F5" s="363"/>
    </row>
    <row r="6" spans="1:6" x14ac:dyDescent="0.3">
      <c r="A6" s="370"/>
      <c r="B6" s="371"/>
      <c r="C6" s="413"/>
      <c r="D6" s="412"/>
      <c r="E6" s="363"/>
      <c r="F6" s="363"/>
    </row>
    <row r="7" spans="1:6" x14ac:dyDescent="0.3">
      <c r="B7" s="372"/>
      <c r="C7" s="414"/>
      <c r="D7" s="412"/>
      <c r="E7" s="363"/>
      <c r="F7" s="363"/>
    </row>
    <row r="8" spans="1:6" x14ac:dyDescent="0.3">
      <c r="A8" s="409" t="s">
        <v>53</v>
      </c>
      <c r="B8" s="409"/>
      <c r="C8" s="414"/>
      <c r="D8" s="412"/>
      <c r="E8" s="363"/>
      <c r="F8" s="363"/>
    </row>
    <row r="9" spans="1:6" x14ac:dyDescent="0.3">
      <c r="A9" s="409"/>
      <c r="B9" s="409"/>
      <c r="C9" s="413"/>
      <c r="D9" s="412"/>
      <c r="E9" s="363"/>
      <c r="F9" s="363"/>
    </row>
    <row r="10" spans="1:6" ht="13.2" x14ac:dyDescent="0.25">
      <c r="A10" s="416" t="s">
        <v>101</v>
      </c>
      <c r="B10" s="417"/>
      <c r="C10" s="414"/>
      <c r="D10" s="415"/>
      <c r="E10" s="363"/>
      <c r="F10" s="363"/>
    </row>
    <row r="11" spans="1:6" ht="13.2" x14ac:dyDescent="0.25">
      <c r="A11" s="416" t="s">
        <v>378</v>
      </c>
      <c r="B11" s="417"/>
      <c r="C11" s="414"/>
      <c r="D11" s="415"/>
      <c r="E11" s="363"/>
      <c r="F11" s="363"/>
    </row>
    <row r="13" spans="1:6" ht="15" thickBot="1" x14ac:dyDescent="0.35">
      <c r="A13" s="428" t="s">
        <v>51</v>
      </c>
      <c r="B13" s="429"/>
      <c r="C13" s="429"/>
      <c r="D13" s="429"/>
    </row>
    <row r="14" spans="1:6" x14ac:dyDescent="0.3">
      <c r="A14" s="373" t="s">
        <v>41</v>
      </c>
      <c r="B14" s="430">
        <f>'Comp Registration ECPD7 - sign'!B23</f>
        <v>0</v>
      </c>
      <c r="C14" s="430"/>
      <c r="D14" s="430"/>
    </row>
    <row r="15" spans="1:6" x14ac:dyDescent="0.3">
      <c r="A15" s="374" t="s">
        <v>42</v>
      </c>
      <c r="B15" s="431">
        <f>'Comp Registration ECPD7 - sign'!B8</f>
        <v>0</v>
      </c>
      <c r="C15" s="431"/>
      <c r="D15" s="431"/>
    </row>
    <row r="16" spans="1:6" x14ac:dyDescent="0.3">
      <c r="A16" s="374" t="s">
        <v>260</v>
      </c>
      <c r="B16" s="431" t="str">
        <f>Admin!C8</f>
        <v>Customer</v>
      </c>
      <c r="C16" s="431"/>
      <c r="D16" s="431"/>
    </row>
    <row r="17" spans="1:9" x14ac:dyDescent="0.3">
      <c r="A17" s="374" t="s">
        <v>43</v>
      </c>
      <c r="B17" s="431">
        <f>'Comp Registration ECPD7 - sign'!B13</f>
        <v>0</v>
      </c>
      <c r="C17" s="431"/>
      <c r="D17" s="431"/>
    </row>
    <row r="18" spans="1:9" x14ac:dyDescent="0.3">
      <c r="A18" s="374" t="s">
        <v>66</v>
      </c>
      <c r="B18" s="431">
        <f>'Comp Registration ECPD7 - sign'!B10</f>
        <v>0</v>
      </c>
      <c r="C18" s="431"/>
      <c r="D18" s="431"/>
    </row>
    <row r="19" spans="1:9" x14ac:dyDescent="0.3">
      <c r="A19" s="375" t="s">
        <v>67</v>
      </c>
      <c r="B19" s="431">
        <f>'Comp Registration ECPD7 - sign'!B11</f>
        <v>0</v>
      </c>
      <c r="C19" s="431"/>
      <c r="D19" s="431"/>
    </row>
    <row r="20" spans="1:9" ht="15" thickBot="1" x14ac:dyDescent="0.35">
      <c r="A20" s="376" t="s">
        <v>56</v>
      </c>
      <c r="B20" s="431">
        <f>'Comp Registration ECPD7 - sign'!B27</f>
        <v>0</v>
      </c>
      <c r="C20" s="431"/>
      <c r="D20" s="431"/>
    </row>
    <row r="21" spans="1:9" x14ac:dyDescent="0.3">
      <c r="D21" s="377"/>
    </row>
    <row r="22" spans="1:9" ht="15" thickBot="1" x14ac:dyDescent="0.3">
      <c r="A22" s="427" t="str">
        <f>IF(Admin!C7="Yes", "Please Note: This quote is only valid for re-assessmens of events with NO changes to the original assessment","")</f>
        <v/>
      </c>
      <c r="B22" s="427"/>
      <c r="C22" s="427"/>
      <c r="D22" s="427"/>
      <c r="E22" s="427"/>
      <c r="F22" s="427"/>
      <c r="G22" s="427"/>
    </row>
    <row r="23" spans="1:9" s="382" customFormat="1" ht="29.4" thickBot="1" x14ac:dyDescent="0.3">
      <c r="A23" s="378" t="s">
        <v>263</v>
      </c>
      <c r="B23" s="379" t="s">
        <v>350</v>
      </c>
      <c r="C23" s="379" t="s">
        <v>351</v>
      </c>
      <c r="D23" s="380" t="s">
        <v>264</v>
      </c>
      <c r="E23" s="380" t="s">
        <v>261</v>
      </c>
      <c r="F23" s="381" t="s">
        <v>265</v>
      </c>
      <c r="G23" s="381" t="s">
        <v>108</v>
      </c>
    </row>
    <row r="24" spans="1:9" ht="15" thickBot="1" x14ac:dyDescent="0.35">
      <c r="A24" s="383">
        <v>1</v>
      </c>
      <c r="B24" s="384">
        <f>SAIMC_Admin_Fee*Quote!D24</f>
        <v>500</v>
      </c>
      <c r="C24" s="384">
        <f>IF(Admin!$C$7="No",A24*Assessment_Fee*D24,A24*Assessment_Fee*D24*(1-Parameters!$I$2))</f>
        <v>200</v>
      </c>
      <c r="D24" s="360">
        <v>1</v>
      </c>
      <c r="E24" s="385">
        <f t="shared" ref="E24:E27" si="0">(C24+B24)</f>
        <v>700</v>
      </c>
      <c r="F24" s="386">
        <f>IF(OR(Parameters!$G$2=Admin!$C$8, Parameters!$G$3=Admin!$C$8, Parameters!$G$4=Admin!$C$8, Parameters!$G$5=Admin!$C$8, Parameters!$G$6=Admin!C8),Parameters!$H$2*C24,0)</f>
        <v>0</v>
      </c>
      <c r="G24" s="386">
        <f>E24-F24</f>
        <v>700</v>
      </c>
      <c r="H24" s="363"/>
      <c r="I24" s="363"/>
    </row>
    <row r="25" spans="1:9" ht="15" thickBot="1" x14ac:dyDescent="0.35">
      <c r="A25" s="387">
        <v>2</v>
      </c>
      <c r="B25" s="384">
        <f t="shared" ref="B25:B34" si="1">(SAIMC_Admin_Fee*D25)</f>
        <v>0</v>
      </c>
      <c r="C25" s="384">
        <f>IF(Admin!$C$7="No",A25*Assessment_Fee*D25,A25*Assessment_Fee*D25*(1-Parameters!$I$2))</f>
        <v>0</v>
      </c>
      <c r="D25" s="360">
        <v>0</v>
      </c>
      <c r="E25" s="385">
        <f t="shared" si="0"/>
        <v>0</v>
      </c>
      <c r="F25" s="386">
        <f>IF(OR(Parameters!$G$2=Admin!$C$8, Parameters!$G$3=Admin!$C$8, Parameters!$G$4=Admin!$C$8, Parameters!$G$5=Admin!$C$8, Parameters!$G$6=Admin!C9),Parameters!$H$2*C25,0)</f>
        <v>0</v>
      </c>
      <c r="G25" s="388">
        <f t="shared" ref="G25:G34" si="2">E25-F25</f>
        <v>0</v>
      </c>
      <c r="H25" s="363"/>
      <c r="I25" s="363"/>
    </row>
    <row r="26" spans="1:9" ht="15" thickBot="1" x14ac:dyDescent="0.35">
      <c r="A26" s="387">
        <v>3</v>
      </c>
      <c r="B26" s="384">
        <f t="shared" si="1"/>
        <v>0</v>
      </c>
      <c r="C26" s="384">
        <f>IF(Admin!$C$7="No",A26*Assessment_Fee*D26,A26*Assessment_Fee*D26*(1-Parameters!$I$2))</f>
        <v>0</v>
      </c>
      <c r="D26" s="360">
        <v>0</v>
      </c>
      <c r="E26" s="385">
        <f t="shared" si="0"/>
        <v>0</v>
      </c>
      <c r="F26" s="386">
        <f>IF(OR(Parameters!$G$2=Admin!$C$8, Parameters!$G$3=Admin!$C$8, Parameters!$G$4=Admin!$C$8, Parameters!$G$5=Admin!$C$8, Parameters!$G$6=Admin!C10),Parameters!$H$2*C26,0)</f>
        <v>0</v>
      </c>
      <c r="G26" s="388">
        <f t="shared" si="2"/>
        <v>0</v>
      </c>
      <c r="H26" s="363"/>
      <c r="I26" s="363"/>
    </row>
    <row r="27" spans="1:9" ht="15" thickBot="1" x14ac:dyDescent="0.35">
      <c r="A27" s="387">
        <v>4</v>
      </c>
      <c r="B27" s="384">
        <f t="shared" si="1"/>
        <v>0</v>
      </c>
      <c r="C27" s="384">
        <f>IF(Admin!$C$7="No",A27*Assessment_Fee*D27,A27*Assessment_Fee*D27*(1-Parameters!$I$2))</f>
        <v>0</v>
      </c>
      <c r="D27" s="360">
        <v>0</v>
      </c>
      <c r="E27" s="385">
        <f t="shared" si="0"/>
        <v>0</v>
      </c>
      <c r="F27" s="386">
        <f>IF(OR(Parameters!$G$2=Admin!$C$8, Parameters!$G$3=Admin!$C$8, Parameters!$G$4=Admin!$C$8, Parameters!$G$5=Admin!$C$8, Parameters!$G$6=Admin!C11),Parameters!$H$2*C27,0)</f>
        <v>0</v>
      </c>
      <c r="G27" s="388">
        <f t="shared" si="2"/>
        <v>0</v>
      </c>
      <c r="H27" s="363"/>
      <c r="I27" s="363"/>
    </row>
    <row r="28" spans="1:9" ht="15" thickBot="1" x14ac:dyDescent="0.35">
      <c r="A28" s="387">
        <v>5</v>
      </c>
      <c r="B28" s="384">
        <f t="shared" si="1"/>
        <v>2500</v>
      </c>
      <c r="C28" s="384">
        <f>IF(Admin!$C$7="No",A28*Assessment_Fee*D28,A28*Assessment_Fee*D28*(1-Parameters!$I$2))</f>
        <v>5000</v>
      </c>
      <c r="D28" s="360">
        <v>5</v>
      </c>
      <c r="E28" s="385">
        <f>(C28+B28)</f>
        <v>7500</v>
      </c>
      <c r="F28" s="386">
        <f>IF(OR(Parameters!$G$2=Admin!$C$8, Parameters!$G$3=Admin!$C$8, Parameters!$G$4=Admin!$C$8, Parameters!$G$5=Admin!$C$8, Parameters!$G$6=Admin!C12),Parameters!$H$2*C28,0)</f>
        <v>0</v>
      </c>
      <c r="G28" s="388">
        <f t="shared" si="2"/>
        <v>7500</v>
      </c>
      <c r="H28" s="363"/>
      <c r="I28" s="363"/>
    </row>
    <row r="29" spans="1:9" ht="15" thickBot="1" x14ac:dyDescent="0.35">
      <c r="A29" s="387">
        <v>8</v>
      </c>
      <c r="B29" s="384">
        <f t="shared" si="1"/>
        <v>0</v>
      </c>
      <c r="C29" s="384">
        <f>IF(Admin!$C$7="No",A29*Assessment_Fee*D29,A29*Assessment_Fee*D29*(1-Parameters!$I$2))</f>
        <v>0</v>
      </c>
      <c r="D29" s="360">
        <v>0</v>
      </c>
      <c r="E29" s="385">
        <f t="shared" ref="E29:E34" si="3">(C29+B29)</f>
        <v>0</v>
      </c>
      <c r="F29" s="386">
        <f>IF(OR(Parameters!$G$2=Admin!$C$8, Parameters!$G$3=Admin!$C$8, Parameters!$G$4=Admin!$C$8, Parameters!$G$5=Admin!$C$8, Parameters!$G$6=Admin!C13),Parameters!$H$2*C29,0)</f>
        <v>0</v>
      </c>
      <c r="G29" s="388">
        <f t="shared" si="2"/>
        <v>0</v>
      </c>
      <c r="H29" s="363"/>
      <c r="I29" s="363"/>
    </row>
    <row r="30" spans="1:9" ht="15" thickBot="1" x14ac:dyDescent="0.35">
      <c r="A30" s="387">
        <v>16</v>
      </c>
      <c r="B30" s="384">
        <f t="shared" si="1"/>
        <v>0</v>
      </c>
      <c r="C30" s="384">
        <f>IF(Admin!$C$7="No",A30*Assessment_Fee*D30,A30*Assessment_Fee*D30*(1-Parameters!$I$2))</f>
        <v>0</v>
      </c>
      <c r="D30" s="360">
        <v>0</v>
      </c>
      <c r="E30" s="385">
        <f t="shared" si="3"/>
        <v>0</v>
      </c>
      <c r="F30" s="386">
        <f>IF(OR(Parameters!$G$2=Admin!$C$8, Parameters!$G$3=Admin!$C$8, Parameters!$G$4=Admin!$C$8, Parameters!$G$5=Admin!$C$8, Parameters!$G$6=Admin!C14),Parameters!$H$2*C30,0)</f>
        <v>0</v>
      </c>
      <c r="G30" s="388">
        <f t="shared" si="2"/>
        <v>0</v>
      </c>
      <c r="H30" s="363"/>
      <c r="I30" s="363"/>
    </row>
    <row r="31" spans="1:9" ht="15" thickBot="1" x14ac:dyDescent="0.35">
      <c r="A31" s="387">
        <v>24</v>
      </c>
      <c r="B31" s="384">
        <f t="shared" si="1"/>
        <v>0</v>
      </c>
      <c r="C31" s="384">
        <f>IF(Admin!$C$7="No",A31*Assessment_Fee*D31,A31*Assessment_Fee*D31*(1-Parameters!$I$2))</f>
        <v>0</v>
      </c>
      <c r="D31" s="360">
        <v>0</v>
      </c>
      <c r="E31" s="385">
        <f t="shared" si="3"/>
        <v>0</v>
      </c>
      <c r="F31" s="386">
        <f>IF(OR(Parameters!$G$2=Admin!$C$8, Parameters!$G$3=Admin!$C$8, Parameters!$G$4=Admin!$C$8, Parameters!$G$5=Admin!$C$8, Parameters!$G$6=Admin!C15),Parameters!$H$2*C31,0)</f>
        <v>0</v>
      </c>
      <c r="G31" s="388">
        <f t="shared" si="2"/>
        <v>0</v>
      </c>
      <c r="H31" s="363"/>
      <c r="I31" s="363"/>
    </row>
    <row r="32" spans="1:9" ht="15" thickBot="1" x14ac:dyDescent="0.35">
      <c r="A32" s="387">
        <v>32</v>
      </c>
      <c r="B32" s="384">
        <f t="shared" si="1"/>
        <v>0</v>
      </c>
      <c r="C32" s="384">
        <f>IF(Admin!$C$7="No",A32*Assessment_Fee*D32,A32*Assessment_Fee*D32*(1-Parameters!$I$2))</f>
        <v>0</v>
      </c>
      <c r="D32" s="360">
        <v>0</v>
      </c>
      <c r="E32" s="385">
        <f t="shared" si="3"/>
        <v>0</v>
      </c>
      <c r="F32" s="386">
        <f>IF(OR(Parameters!$G$2=Admin!$C$8, Parameters!$G$3=Admin!$C$8, Parameters!$G$4=Admin!$C$8, Parameters!$G$5=Admin!$C$8, Parameters!$G$6=Admin!C16),Parameters!$H$2*C32,0)</f>
        <v>0</v>
      </c>
      <c r="G32" s="388">
        <f t="shared" si="2"/>
        <v>0</v>
      </c>
      <c r="H32" s="363"/>
      <c r="I32" s="363"/>
    </row>
    <row r="33" spans="1:12" ht="15" thickBot="1" x14ac:dyDescent="0.35">
      <c r="A33" s="389">
        <v>40</v>
      </c>
      <c r="B33" s="384">
        <f t="shared" si="1"/>
        <v>0</v>
      </c>
      <c r="C33" s="384">
        <f>IF(Admin!$C$7="No",A33*Assessment_Fee*D33,A33*Assessment_Fee*D33*(1-Parameters!$I$2))</f>
        <v>0</v>
      </c>
      <c r="D33" s="360">
        <v>0</v>
      </c>
      <c r="E33" s="385">
        <f t="shared" si="3"/>
        <v>0</v>
      </c>
      <c r="F33" s="386">
        <f>IF(OR(Parameters!$G$2=Admin!$C$8, Parameters!$G$3=Admin!$C$8, Parameters!$G$4=Admin!$C$8, Parameters!$G$5=Admin!$C$8, Parameters!$G$6=Admin!C17),Parameters!$H$2*C33,0)</f>
        <v>0</v>
      </c>
      <c r="G33" s="388">
        <f t="shared" si="2"/>
        <v>0</v>
      </c>
      <c r="H33" s="363"/>
      <c r="I33" s="363"/>
    </row>
    <row r="34" spans="1:12" ht="15" thickBot="1" x14ac:dyDescent="0.35">
      <c r="A34" s="389">
        <v>80</v>
      </c>
      <c r="B34" s="384">
        <f t="shared" si="1"/>
        <v>0</v>
      </c>
      <c r="C34" s="384">
        <f>IF(Admin!$C$7="No",A34*Assessment_Fee*D34,A34*Assessment_Fee*D34*(1-Parameters!$I$2))</f>
        <v>0</v>
      </c>
      <c r="D34" s="360">
        <v>0</v>
      </c>
      <c r="E34" s="385">
        <f t="shared" si="3"/>
        <v>0</v>
      </c>
      <c r="F34" s="386">
        <f>IF(OR(Parameters!$G$2=Admin!$C$8, Parameters!$G$3=Admin!$C$8, Parameters!$G$4=Admin!$C$8, Parameters!$G$5=Admin!$C$8, Parameters!$G$6=Admin!C18),Parameters!$H$2*C34,0)</f>
        <v>0</v>
      </c>
      <c r="G34" s="390">
        <f t="shared" si="2"/>
        <v>0</v>
      </c>
      <c r="H34" s="363"/>
      <c r="I34" s="363"/>
    </row>
    <row r="35" spans="1:12" ht="15" thickBot="1" x14ac:dyDescent="0.35">
      <c r="D35" s="377"/>
      <c r="E35" s="377"/>
      <c r="G35" s="391">
        <f>SUM(G24:G34)</f>
        <v>8200</v>
      </c>
      <c r="H35" s="363"/>
      <c r="I35" s="363"/>
    </row>
    <row r="36" spans="1:12" ht="15" thickTop="1" x14ac:dyDescent="0.3">
      <c r="A36" s="392" t="s">
        <v>45</v>
      </c>
      <c r="B36" s="392"/>
      <c r="E36" s="377"/>
      <c r="F36" s="377"/>
    </row>
    <row r="37" spans="1:12" x14ac:dyDescent="0.3">
      <c r="A37" s="393" t="s">
        <v>69</v>
      </c>
      <c r="B37" s="393"/>
    </row>
    <row r="38" spans="1:12" x14ac:dyDescent="0.3">
      <c r="A38" s="393" t="s">
        <v>70</v>
      </c>
      <c r="B38" s="393"/>
    </row>
    <row r="39" spans="1:12" ht="15" thickBot="1" x14ac:dyDescent="0.35"/>
    <row r="40" spans="1:12" x14ac:dyDescent="0.3">
      <c r="A40" s="392" t="s">
        <v>46</v>
      </c>
      <c r="D40" s="418" t="s">
        <v>262</v>
      </c>
      <c r="E40" s="419"/>
      <c r="F40" s="419"/>
      <c r="G40" s="420"/>
      <c r="K40" s="364"/>
      <c r="L40" s="364"/>
    </row>
    <row r="41" spans="1:12" x14ac:dyDescent="0.3">
      <c r="A41" s="393" t="s">
        <v>384</v>
      </c>
      <c r="B41" s="393" t="s">
        <v>379</v>
      </c>
      <c r="C41" s="393"/>
      <c r="D41" s="421"/>
      <c r="E41" s="422"/>
      <c r="F41" s="422"/>
      <c r="G41" s="423"/>
      <c r="K41" s="364"/>
      <c r="L41" s="364"/>
    </row>
    <row r="42" spans="1:12" x14ac:dyDescent="0.3">
      <c r="A42" s="393" t="s">
        <v>383</v>
      </c>
      <c r="B42" s="393" t="s">
        <v>111</v>
      </c>
      <c r="C42" s="393"/>
      <c r="D42" s="421"/>
      <c r="E42" s="422"/>
      <c r="F42" s="422"/>
      <c r="G42" s="423"/>
      <c r="K42" s="364"/>
      <c r="L42" s="364"/>
    </row>
    <row r="43" spans="1:12" x14ac:dyDescent="0.3">
      <c r="A43" s="393" t="s">
        <v>382</v>
      </c>
      <c r="B43" s="393" t="s">
        <v>380</v>
      </c>
      <c r="C43" s="393"/>
      <c r="D43" s="421"/>
      <c r="E43" s="422"/>
      <c r="F43" s="422"/>
      <c r="G43" s="423"/>
      <c r="K43" s="364"/>
      <c r="L43" s="364"/>
    </row>
    <row r="44" spans="1:12" x14ac:dyDescent="0.3">
      <c r="A44" s="393" t="s">
        <v>385</v>
      </c>
      <c r="B44" s="393" t="s">
        <v>381</v>
      </c>
      <c r="C44" s="393"/>
      <c r="D44" s="421"/>
      <c r="E44" s="422"/>
      <c r="F44" s="422"/>
      <c r="G44" s="423"/>
      <c r="K44" s="364"/>
      <c r="L44" s="364"/>
    </row>
    <row r="45" spans="1:12" x14ac:dyDescent="0.3">
      <c r="D45" s="421"/>
      <c r="E45" s="422"/>
      <c r="F45" s="422"/>
      <c r="G45" s="423"/>
      <c r="K45" s="364"/>
      <c r="L45" s="364"/>
    </row>
    <row r="46" spans="1:12" ht="15" thickBot="1" x14ac:dyDescent="0.35">
      <c r="D46" s="424"/>
      <c r="E46" s="425"/>
      <c r="F46" s="425"/>
      <c r="G46" s="426"/>
      <c r="K46" s="364"/>
      <c r="L46" s="364"/>
    </row>
    <row r="48" spans="1:12" ht="15" thickBot="1" x14ac:dyDescent="0.35">
      <c r="A48" s="394" t="s">
        <v>62</v>
      </c>
      <c r="B48" s="394"/>
      <c r="D48" s="394" t="s">
        <v>38</v>
      </c>
      <c r="E48" s="395"/>
      <c r="F48" s="396"/>
    </row>
  </sheetData>
  <mergeCells count="23">
    <mergeCell ref="D40:G46"/>
    <mergeCell ref="A22:G22"/>
    <mergeCell ref="A13:D13"/>
    <mergeCell ref="B14:D14"/>
    <mergeCell ref="B16:D16"/>
    <mergeCell ref="B15:D15"/>
    <mergeCell ref="B17:D17"/>
    <mergeCell ref="B18:D18"/>
    <mergeCell ref="B19:D19"/>
    <mergeCell ref="B20:D20"/>
    <mergeCell ref="D5:D8"/>
    <mergeCell ref="A8:B8"/>
    <mergeCell ref="A9:B9"/>
    <mergeCell ref="C9:C11"/>
    <mergeCell ref="D9:D11"/>
    <mergeCell ref="A10:B10"/>
    <mergeCell ref="A11:B11"/>
    <mergeCell ref="C5:C8"/>
    <mergeCell ref="A1:B1"/>
    <mergeCell ref="A2:B2"/>
    <mergeCell ref="A3:B3"/>
    <mergeCell ref="A4:B4"/>
    <mergeCell ref="A5:B5"/>
  </mergeCells>
  <conditionalFormatting sqref="B14:D14">
    <cfRule type="cellIs" dxfId="125" priority="1" operator="equal">
      <formula>"Please complete Originator in Event Detail tab"</formula>
    </cfRule>
  </conditionalFormatting>
  <hyperlinks>
    <hyperlink ref="A10" r:id="rId1" xr:uid="{D44C3421-B022-40A4-90DE-82C1F5B61F0C}"/>
    <hyperlink ref="A11" r:id="rId2" xr:uid="{BD66BC21-58D6-486B-BBEF-220FBD257DE1}"/>
  </hyperlinks>
  <pageMargins left="0.25" right="0.25" top="0.75" bottom="0.75" header="0.3" footer="0.3"/>
  <pageSetup paperSize="9" orientation="portrait" r:id="rId3"/>
  <headerFooter alignWithMargins="0">
    <oddHeader>&amp;L&amp;G&amp;C&amp;"Arial,Bold"&amp;20SAIMC</oddHeader>
  </headerFooter>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70C0"/>
  </sheetPr>
  <dimension ref="A1:I125"/>
  <sheetViews>
    <sheetView showGridLines="0" tabSelected="1" view="pageBreakPreview" zoomScale="110" zoomScaleNormal="100" zoomScaleSheetLayoutView="110" workbookViewId="0">
      <selection activeCell="B28" sqref="B28:I28"/>
    </sheetView>
  </sheetViews>
  <sheetFormatPr defaultColWidth="9.21875" defaultRowHeight="13.8" x14ac:dyDescent="0.25"/>
  <cols>
    <col min="1" max="1" width="25.44140625" style="51" customWidth="1"/>
    <col min="2" max="2" width="12.109375" style="51" customWidth="1"/>
    <col min="3" max="3" width="9.33203125" style="51" customWidth="1"/>
    <col min="4" max="4" width="7.5546875" style="51" customWidth="1"/>
    <col min="5" max="5" width="3.77734375" style="51" customWidth="1"/>
    <col min="6" max="6" width="7.77734375" style="51" customWidth="1"/>
    <col min="7" max="7" width="20.6640625" style="51" customWidth="1"/>
    <col min="8" max="8" width="3.5546875" style="51" customWidth="1"/>
    <col min="9" max="9" width="9.6640625" style="51" customWidth="1"/>
    <col min="10" max="10" width="3" style="50" customWidth="1"/>
    <col min="11" max="16384" width="9.21875" style="50"/>
  </cols>
  <sheetData>
    <row r="1" spans="1:9" ht="19.95" customHeight="1" x14ac:dyDescent="0.25">
      <c r="A1" s="55" t="s">
        <v>328</v>
      </c>
      <c r="B1" s="453" t="s">
        <v>391</v>
      </c>
      <c r="C1" s="454"/>
      <c r="D1" s="454"/>
      <c r="E1" s="454"/>
      <c r="F1" s="454"/>
      <c r="G1" s="455"/>
      <c r="H1" s="436"/>
      <c r="I1" s="437"/>
    </row>
    <row r="2" spans="1:9" ht="14.55" customHeight="1" x14ac:dyDescent="0.25">
      <c r="A2" s="56" t="s">
        <v>156</v>
      </c>
      <c r="B2" s="456"/>
      <c r="C2" s="457"/>
      <c r="D2" s="457"/>
      <c r="E2" s="457"/>
      <c r="F2" s="457"/>
      <c r="G2" s="458"/>
      <c r="H2" s="438"/>
      <c r="I2" s="439"/>
    </row>
    <row r="3" spans="1:9" s="54" customFormat="1" ht="11.55" customHeight="1" x14ac:dyDescent="0.2">
      <c r="A3" s="133" t="s">
        <v>158</v>
      </c>
      <c r="B3" s="456"/>
      <c r="C3" s="457"/>
      <c r="D3" s="457"/>
      <c r="E3" s="457"/>
      <c r="F3" s="457"/>
      <c r="G3" s="458"/>
      <c r="H3" s="438"/>
      <c r="I3" s="439"/>
    </row>
    <row r="4" spans="1:9" ht="24.6" customHeight="1" x14ac:dyDescent="0.25">
      <c r="A4" s="134" t="s">
        <v>304</v>
      </c>
      <c r="B4" s="459"/>
      <c r="C4" s="460"/>
      <c r="D4" s="460"/>
      <c r="E4" s="461"/>
      <c r="F4" s="461"/>
      <c r="G4" s="462"/>
      <c r="H4" s="438"/>
      <c r="I4" s="439"/>
    </row>
    <row r="5" spans="1:9" ht="19.95" customHeight="1" x14ac:dyDescent="0.25">
      <c r="A5" s="132" t="s">
        <v>229</v>
      </c>
      <c r="B5" s="442"/>
      <c r="C5" s="443"/>
      <c r="D5" s="443"/>
      <c r="E5" s="444"/>
      <c r="F5" s="444"/>
      <c r="G5" s="445"/>
      <c r="H5" s="440"/>
      <c r="I5" s="441"/>
    </row>
    <row r="6" spans="1:9" ht="21.6" customHeight="1" x14ac:dyDescent="0.25">
      <c r="A6" s="131" t="s">
        <v>231</v>
      </c>
      <c r="E6" s="115"/>
    </row>
    <row r="7" spans="1:9" ht="27" customHeight="1" x14ac:dyDescent="0.25">
      <c r="A7" s="450" t="s">
        <v>306</v>
      </c>
      <c r="B7" s="451"/>
      <c r="C7" s="451"/>
      <c r="D7" s="451"/>
      <c r="E7" s="451"/>
      <c r="F7" s="451"/>
      <c r="G7" s="451"/>
      <c r="H7" s="451"/>
      <c r="I7" s="452"/>
    </row>
    <row r="8" spans="1:9" ht="27" customHeight="1" x14ac:dyDescent="0.25">
      <c r="A8" s="92" t="s">
        <v>307</v>
      </c>
      <c r="B8" s="449"/>
      <c r="C8" s="447"/>
      <c r="D8" s="447"/>
      <c r="E8" s="447"/>
      <c r="F8" s="447"/>
      <c r="G8" s="447"/>
      <c r="H8" s="447"/>
      <c r="I8" s="448"/>
    </row>
    <row r="9" spans="1:9" ht="27" customHeight="1" x14ac:dyDescent="0.25">
      <c r="A9" s="92" t="s">
        <v>159</v>
      </c>
      <c r="B9" s="449"/>
      <c r="C9" s="447"/>
      <c r="D9" s="447"/>
      <c r="E9" s="447"/>
      <c r="F9" s="447"/>
      <c r="G9" s="447"/>
      <c r="H9" s="447"/>
      <c r="I9" s="448"/>
    </row>
    <row r="10" spans="1:9" ht="27" customHeight="1" x14ac:dyDescent="0.25">
      <c r="A10" s="92" t="s">
        <v>172</v>
      </c>
      <c r="B10" s="446"/>
      <c r="C10" s="447"/>
      <c r="D10" s="447"/>
      <c r="E10" s="447"/>
      <c r="F10" s="447"/>
      <c r="G10" s="447"/>
      <c r="H10" s="447"/>
      <c r="I10" s="448"/>
    </row>
    <row r="11" spans="1:9" ht="27" customHeight="1" x14ac:dyDescent="0.25">
      <c r="A11" s="310" t="s">
        <v>244</v>
      </c>
      <c r="B11" s="466"/>
      <c r="C11" s="447"/>
      <c r="D11" s="447"/>
      <c r="E11" s="447"/>
      <c r="F11" s="447"/>
      <c r="G11" s="447"/>
      <c r="H11" s="447"/>
      <c r="I11" s="448"/>
    </row>
    <row r="12" spans="1:9" ht="27" customHeight="1" x14ac:dyDescent="0.25">
      <c r="A12" s="310" t="s">
        <v>245</v>
      </c>
      <c r="B12" s="466"/>
      <c r="C12" s="447"/>
      <c r="D12" s="447"/>
      <c r="E12" s="447"/>
      <c r="F12" s="447"/>
      <c r="G12" s="447"/>
      <c r="H12" s="447"/>
      <c r="I12" s="448"/>
    </row>
    <row r="13" spans="1:9" ht="27" customHeight="1" x14ac:dyDescent="0.25">
      <c r="A13" s="95" t="s">
        <v>162</v>
      </c>
      <c r="B13" s="449"/>
      <c r="C13" s="447"/>
      <c r="D13" s="447"/>
      <c r="E13" s="447"/>
      <c r="F13" s="447"/>
      <c r="G13" s="447"/>
      <c r="H13" s="447"/>
      <c r="I13" s="448"/>
    </row>
    <row r="14" spans="1:9" ht="27" customHeight="1" x14ac:dyDescent="0.25">
      <c r="A14" s="94" t="s">
        <v>308</v>
      </c>
      <c r="B14" s="96" t="s">
        <v>164</v>
      </c>
      <c r="C14" s="465"/>
      <c r="D14" s="464"/>
      <c r="E14" s="464"/>
      <c r="F14" s="464"/>
      <c r="G14" s="464"/>
      <c r="H14" s="464"/>
      <c r="I14" s="464"/>
    </row>
    <row r="15" spans="1:9" ht="27" customHeight="1" x14ac:dyDescent="0.25">
      <c r="A15" s="90"/>
      <c r="B15" s="96" t="s">
        <v>165</v>
      </c>
      <c r="C15" s="465"/>
      <c r="D15" s="464"/>
      <c r="E15" s="464"/>
      <c r="F15" s="464"/>
      <c r="G15" s="464"/>
      <c r="H15" s="464"/>
      <c r="I15" s="464"/>
    </row>
    <row r="16" spans="1:9" ht="27" customHeight="1" x14ac:dyDescent="0.25">
      <c r="A16" s="90"/>
      <c r="B16" s="96" t="s">
        <v>166</v>
      </c>
      <c r="C16" s="465"/>
      <c r="D16" s="464"/>
      <c r="E16" s="464"/>
      <c r="F16" s="464"/>
      <c r="G16" s="464"/>
      <c r="H16" s="464"/>
      <c r="I16" s="464"/>
    </row>
    <row r="17" spans="1:9" ht="27" customHeight="1" x14ac:dyDescent="0.25">
      <c r="A17" s="90"/>
      <c r="B17" s="96" t="s">
        <v>167</v>
      </c>
      <c r="C17" s="465"/>
      <c r="D17" s="464"/>
      <c r="E17" s="464"/>
      <c r="F17" s="464"/>
      <c r="G17" s="464"/>
      <c r="H17" s="464"/>
      <c r="I17" s="464"/>
    </row>
    <row r="18" spans="1:9" ht="27" customHeight="1" x14ac:dyDescent="0.25">
      <c r="A18" s="90"/>
      <c r="B18" s="96" t="s">
        <v>168</v>
      </c>
      <c r="C18" s="465"/>
      <c r="D18" s="464"/>
      <c r="E18" s="464"/>
      <c r="F18" s="464"/>
      <c r="G18" s="464"/>
      <c r="H18" s="464"/>
      <c r="I18" s="464"/>
    </row>
    <row r="19" spans="1:9" ht="27" customHeight="1" x14ac:dyDescent="0.25">
      <c r="A19" s="91"/>
      <c r="B19" s="96" t="s">
        <v>169</v>
      </c>
      <c r="C19" s="465"/>
      <c r="D19" s="464"/>
      <c r="E19" s="464"/>
      <c r="F19" s="464"/>
      <c r="G19" s="464"/>
      <c r="H19" s="464"/>
      <c r="I19" s="464"/>
    </row>
    <row r="20" spans="1:9" ht="27" customHeight="1" x14ac:dyDescent="0.25">
      <c r="A20" s="93" t="s">
        <v>309</v>
      </c>
      <c r="B20" s="449"/>
      <c r="C20" s="447"/>
      <c r="D20" s="447"/>
      <c r="E20" s="447"/>
      <c r="F20" s="447"/>
      <c r="G20" s="447"/>
      <c r="H20" s="447"/>
      <c r="I20" s="448"/>
    </row>
    <row r="21" spans="1:9" ht="27" customHeight="1" x14ac:dyDescent="0.25">
      <c r="A21" s="58"/>
      <c r="B21" s="57"/>
      <c r="C21" s="57"/>
      <c r="D21" s="57"/>
      <c r="E21" s="57"/>
      <c r="F21" s="57"/>
      <c r="G21" s="57"/>
      <c r="H21" s="57"/>
      <c r="I21" s="57"/>
    </row>
    <row r="22" spans="1:9" ht="27" customHeight="1" x14ac:dyDescent="0.25">
      <c r="A22" s="450" t="s">
        <v>310</v>
      </c>
      <c r="B22" s="451"/>
      <c r="C22" s="451"/>
      <c r="D22" s="451"/>
      <c r="E22" s="451"/>
      <c r="F22" s="451"/>
      <c r="G22" s="451"/>
      <c r="H22" s="451"/>
      <c r="I22" s="452"/>
    </row>
    <row r="23" spans="1:9" ht="27" customHeight="1" x14ac:dyDescent="0.25">
      <c r="A23" s="92" t="s">
        <v>311</v>
      </c>
      <c r="B23" s="465"/>
      <c r="C23" s="464"/>
      <c r="D23" s="464"/>
      <c r="E23" s="464"/>
      <c r="F23" s="464"/>
      <c r="G23" s="464"/>
      <c r="H23" s="464"/>
      <c r="I23" s="464"/>
    </row>
    <row r="24" spans="1:9" ht="27" customHeight="1" x14ac:dyDescent="0.25">
      <c r="A24" s="92" t="s">
        <v>246</v>
      </c>
      <c r="B24" s="465"/>
      <c r="C24" s="464"/>
      <c r="D24" s="464"/>
      <c r="E24" s="464"/>
      <c r="F24" s="464"/>
      <c r="G24" s="464"/>
      <c r="H24" s="464"/>
      <c r="I24" s="464"/>
    </row>
    <row r="25" spans="1:9" ht="27" customHeight="1" x14ac:dyDescent="0.25">
      <c r="A25" s="92" t="s">
        <v>312</v>
      </c>
      <c r="B25" s="465"/>
      <c r="C25" s="464"/>
      <c r="D25" s="464"/>
      <c r="E25" s="464"/>
      <c r="F25" s="464"/>
      <c r="G25" s="464"/>
      <c r="H25" s="464"/>
      <c r="I25" s="464"/>
    </row>
    <row r="26" spans="1:9" ht="27" customHeight="1" x14ac:dyDescent="0.25">
      <c r="A26" s="92" t="s">
        <v>247</v>
      </c>
      <c r="B26" s="463"/>
      <c r="C26" s="464"/>
      <c r="D26" s="464"/>
      <c r="E26" s="464"/>
      <c r="F26" s="464"/>
      <c r="G26" s="464"/>
      <c r="H26" s="464"/>
      <c r="I26" s="464"/>
    </row>
    <row r="27" spans="1:9" ht="27" customHeight="1" x14ac:dyDescent="0.25">
      <c r="A27" s="97" t="s">
        <v>313</v>
      </c>
      <c r="B27" s="465"/>
      <c r="C27" s="464"/>
      <c r="D27" s="464"/>
      <c r="E27" s="464"/>
      <c r="F27" s="464"/>
      <c r="G27" s="464"/>
      <c r="H27" s="464"/>
      <c r="I27" s="464"/>
    </row>
    <row r="28" spans="1:9" ht="27" customHeight="1" x14ac:dyDescent="0.25">
      <c r="A28" s="94" t="s">
        <v>314</v>
      </c>
      <c r="B28" s="432"/>
      <c r="C28" s="433"/>
      <c r="D28" s="433"/>
      <c r="E28" s="433"/>
      <c r="F28" s="433"/>
      <c r="G28" s="433"/>
      <c r="H28" s="433"/>
      <c r="I28" s="433"/>
    </row>
    <row r="29" spans="1:9" ht="19.95" customHeight="1" x14ac:dyDescent="0.25">
      <c r="A29" s="315"/>
      <c r="B29" s="316"/>
      <c r="C29" s="316"/>
      <c r="D29" s="316"/>
      <c r="E29" s="317"/>
      <c r="F29" s="317"/>
      <c r="G29" s="317"/>
      <c r="H29" s="317"/>
      <c r="I29" s="317"/>
    </row>
    <row r="30" spans="1:9" ht="19.95" customHeight="1" x14ac:dyDescent="0.25">
      <c r="A30" s="55" t="s">
        <v>327</v>
      </c>
      <c r="B30" s="453" t="s">
        <v>305</v>
      </c>
      <c r="C30" s="454"/>
      <c r="D30" s="454"/>
      <c r="E30" s="454"/>
      <c r="F30" s="454"/>
      <c r="G30" s="455"/>
      <c r="H30" s="436"/>
      <c r="I30" s="437"/>
    </row>
    <row r="31" spans="1:9" ht="14.55" customHeight="1" x14ac:dyDescent="0.25">
      <c r="A31" s="56" t="s">
        <v>156</v>
      </c>
      <c r="B31" s="456"/>
      <c r="C31" s="457"/>
      <c r="D31" s="457"/>
      <c r="E31" s="457"/>
      <c r="F31" s="457"/>
      <c r="G31" s="458"/>
      <c r="H31" s="438"/>
      <c r="I31" s="439"/>
    </row>
    <row r="32" spans="1:9" s="54" customFormat="1" ht="11.55" customHeight="1" x14ac:dyDescent="0.2">
      <c r="A32" s="133" t="s">
        <v>158</v>
      </c>
      <c r="B32" s="456"/>
      <c r="C32" s="457"/>
      <c r="D32" s="457"/>
      <c r="E32" s="457"/>
      <c r="F32" s="457"/>
      <c r="G32" s="458"/>
      <c r="H32" s="438"/>
      <c r="I32" s="439"/>
    </row>
    <row r="33" spans="1:9" ht="24.6" customHeight="1" x14ac:dyDescent="0.25">
      <c r="A33" s="134" t="s">
        <v>304</v>
      </c>
      <c r="B33" s="459"/>
      <c r="C33" s="460"/>
      <c r="D33" s="460"/>
      <c r="E33" s="461"/>
      <c r="F33" s="461"/>
      <c r="G33" s="462"/>
      <c r="H33" s="438"/>
      <c r="I33" s="439"/>
    </row>
    <row r="34" spans="1:9" ht="19.95" customHeight="1" x14ac:dyDescent="0.25">
      <c r="A34" s="314" t="s">
        <v>229</v>
      </c>
      <c r="B34" s="478"/>
      <c r="C34" s="479"/>
      <c r="D34" s="479"/>
      <c r="E34" s="480"/>
      <c r="F34" s="480"/>
      <c r="G34" s="481"/>
      <c r="H34" s="438"/>
      <c r="I34" s="439"/>
    </row>
    <row r="35" spans="1:9" ht="19.95" customHeight="1" x14ac:dyDescent="0.25">
      <c r="A35" s="315"/>
      <c r="B35" s="316"/>
      <c r="C35" s="316"/>
      <c r="D35" s="316"/>
      <c r="E35" s="317"/>
      <c r="F35" s="317"/>
      <c r="G35" s="317"/>
      <c r="H35" s="317"/>
      <c r="I35" s="317"/>
    </row>
    <row r="36" spans="1:9" ht="27" customHeight="1" x14ac:dyDescent="0.25">
      <c r="A36" s="450" t="s">
        <v>330</v>
      </c>
      <c r="B36" s="451"/>
      <c r="C36" s="451"/>
      <c r="D36" s="451"/>
      <c r="E36" s="451"/>
      <c r="F36" s="451"/>
      <c r="G36" s="451"/>
      <c r="H36" s="451"/>
      <c r="I36" s="452"/>
    </row>
    <row r="37" spans="1:9" ht="27" customHeight="1" x14ac:dyDescent="0.25">
      <c r="A37" s="312" t="s">
        <v>311</v>
      </c>
      <c r="B37" s="467"/>
      <c r="C37" s="468"/>
      <c r="D37" s="468"/>
      <c r="E37" s="447"/>
      <c r="F37" s="447"/>
      <c r="G37" s="447"/>
      <c r="H37" s="447"/>
      <c r="I37" s="448"/>
    </row>
    <row r="38" spans="1:9" ht="27" customHeight="1" x14ac:dyDescent="0.25">
      <c r="A38" s="312" t="s">
        <v>246</v>
      </c>
      <c r="B38" s="467"/>
      <c r="C38" s="468"/>
      <c r="D38" s="468"/>
      <c r="E38" s="447"/>
      <c r="F38" s="447"/>
      <c r="G38" s="447"/>
      <c r="H38" s="447"/>
      <c r="I38" s="448"/>
    </row>
    <row r="39" spans="1:9" ht="27" customHeight="1" x14ac:dyDescent="0.25">
      <c r="A39" s="312" t="s">
        <v>312</v>
      </c>
      <c r="B39" s="467"/>
      <c r="C39" s="468"/>
      <c r="D39" s="468"/>
      <c r="E39" s="447"/>
      <c r="F39" s="447"/>
      <c r="G39" s="447"/>
      <c r="H39" s="447"/>
      <c r="I39" s="448"/>
    </row>
    <row r="40" spans="1:9" ht="27" customHeight="1" x14ac:dyDescent="0.25">
      <c r="A40" s="312" t="s">
        <v>247</v>
      </c>
      <c r="B40" s="467"/>
      <c r="C40" s="468"/>
      <c r="D40" s="468"/>
      <c r="E40" s="447"/>
      <c r="F40" s="447"/>
      <c r="G40" s="447"/>
      <c r="H40" s="447"/>
      <c r="I40" s="448"/>
    </row>
    <row r="41" spans="1:9" ht="27" customHeight="1" x14ac:dyDescent="0.25">
      <c r="A41" s="97" t="s">
        <v>313</v>
      </c>
      <c r="B41" s="467"/>
      <c r="C41" s="468"/>
      <c r="D41" s="468"/>
      <c r="E41" s="447"/>
      <c r="F41" s="447"/>
      <c r="G41" s="447"/>
      <c r="H41" s="447"/>
      <c r="I41" s="448"/>
    </row>
    <row r="42" spans="1:9" ht="27" customHeight="1" x14ac:dyDescent="0.25">
      <c r="A42" s="94" t="s">
        <v>314</v>
      </c>
      <c r="B42" s="432"/>
      <c r="C42" s="433"/>
      <c r="D42" s="433"/>
      <c r="E42" s="433"/>
      <c r="F42" s="433"/>
      <c r="G42" s="433"/>
      <c r="H42" s="433"/>
      <c r="I42" s="433"/>
    </row>
    <row r="43" spans="1:9" ht="19.95" customHeight="1" x14ac:dyDescent="0.25">
      <c r="A43" s="315"/>
      <c r="B43" s="316"/>
      <c r="C43" s="316"/>
      <c r="D43" s="316"/>
      <c r="E43" s="317"/>
      <c r="F43" s="317"/>
      <c r="G43" s="317"/>
      <c r="H43" s="317"/>
      <c r="I43" s="317"/>
    </row>
    <row r="44" spans="1:9" ht="27" customHeight="1" x14ac:dyDescent="0.25">
      <c r="A44" s="473" t="s">
        <v>318</v>
      </c>
      <c r="B44" s="474"/>
      <c r="C44" s="474"/>
      <c r="D44" s="474"/>
      <c r="E44" s="474"/>
      <c r="F44" s="474"/>
      <c r="G44" s="474"/>
      <c r="H44" s="474"/>
      <c r="I44" s="474"/>
    </row>
    <row r="45" spans="1:9" s="313" customFormat="1" ht="27" customHeight="1" x14ac:dyDescent="0.25">
      <c r="A45" s="472" t="s">
        <v>315</v>
      </c>
      <c r="B45" s="472"/>
      <c r="C45" s="472"/>
      <c r="D45" s="472"/>
      <c r="E45" s="472"/>
      <c r="F45" s="472"/>
      <c r="G45" s="472"/>
      <c r="H45" s="472"/>
      <c r="I45" s="349" t="s">
        <v>209</v>
      </c>
    </row>
    <row r="46" spans="1:9" s="313" customFormat="1" ht="27" customHeight="1" x14ac:dyDescent="0.25">
      <c r="A46" s="472" t="s">
        <v>317</v>
      </c>
      <c r="B46" s="472"/>
      <c r="C46" s="472"/>
      <c r="D46" s="472"/>
      <c r="E46" s="472"/>
      <c r="F46" s="472"/>
      <c r="G46" s="472"/>
      <c r="H46" s="472"/>
      <c r="I46" s="349" t="s">
        <v>209</v>
      </c>
    </row>
    <row r="47" spans="1:9" s="313" customFormat="1" ht="27" customHeight="1" x14ac:dyDescent="0.25">
      <c r="A47" s="475" t="s">
        <v>352</v>
      </c>
      <c r="B47" s="476"/>
      <c r="C47" s="476"/>
      <c r="D47" s="476"/>
      <c r="E47" s="476"/>
      <c r="F47" s="476"/>
      <c r="G47" s="476"/>
      <c r="H47" s="477"/>
      <c r="I47" s="349" t="s">
        <v>209</v>
      </c>
    </row>
    <row r="48" spans="1:9" s="313" customFormat="1" ht="27" customHeight="1" x14ac:dyDescent="0.25">
      <c r="A48" s="471" t="s">
        <v>319</v>
      </c>
      <c r="B48" s="471"/>
      <c r="C48" s="471"/>
      <c r="D48" s="471"/>
      <c r="E48" s="471"/>
      <c r="F48" s="471"/>
      <c r="G48" s="471"/>
      <c r="H48" s="471"/>
      <c r="I48" s="349" t="s">
        <v>209</v>
      </c>
    </row>
    <row r="49" spans="1:9" s="313" customFormat="1" ht="27" customHeight="1" x14ac:dyDescent="0.25">
      <c r="A49" s="472" t="s">
        <v>320</v>
      </c>
      <c r="B49" s="472"/>
      <c r="C49" s="472"/>
      <c r="D49" s="472"/>
      <c r="E49" s="472"/>
      <c r="F49" s="472"/>
      <c r="G49" s="472"/>
      <c r="H49" s="472"/>
      <c r="I49" s="349" t="s">
        <v>209</v>
      </c>
    </row>
    <row r="50" spans="1:9" s="313" customFormat="1" ht="27" customHeight="1" x14ac:dyDescent="0.25">
      <c r="A50" s="471" t="s">
        <v>321</v>
      </c>
      <c r="B50" s="472"/>
      <c r="C50" s="472"/>
      <c r="D50" s="472"/>
      <c r="E50" s="472"/>
      <c r="F50" s="472"/>
      <c r="G50" s="472"/>
      <c r="H50" s="472"/>
      <c r="I50" s="349" t="s">
        <v>209</v>
      </c>
    </row>
    <row r="51" spans="1:9" s="313" customFormat="1" ht="27" customHeight="1" x14ac:dyDescent="0.25">
      <c r="A51" s="471" t="s">
        <v>322</v>
      </c>
      <c r="B51" s="472"/>
      <c r="C51" s="472"/>
      <c r="D51" s="472"/>
      <c r="E51" s="472"/>
      <c r="F51" s="472"/>
      <c r="G51" s="472"/>
      <c r="H51" s="472"/>
      <c r="I51" s="349" t="s">
        <v>209</v>
      </c>
    </row>
    <row r="52" spans="1:9" s="313" customFormat="1" ht="27" customHeight="1" x14ac:dyDescent="0.25">
      <c r="A52" s="472" t="s">
        <v>323</v>
      </c>
      <c r="B52" s="472"/>
      <c r="C52" s="472"/>
      <c r="D52" s="472"/>
      <c r="E52" s="472"/>
      <c r="F52" s="472"/>
      <c r="G52" s="472"/>
      <c r="H52" s="472"/>
      <c r="I52" s="349" t="s">
        <v>209</v>
      </c>
    </row>
    <row r="53" spans="1:9" s="313" customFormat="1" ht="27" customHeight="1" x14ac:dyDescent="0.25">
      <c r="A53" s="472" t="s">
        <v>324</v>
      </c>
      <c r="B53" s="472"/>
      <c r="C53" s="472"/>
      <c r="D53" s="472"/>
      <c r="E53" s="472"/>
      <c r="F53" s="472"/>
      <c r="G53" s="472"/>
      <c r="H53" s="472"/>
      <c r="I53" s="349" t="s">
        <v>209</v>
      </c>
    </row>
    <row r="54" spans="1:9" s="313" customFormat="1" ht="27" customHeight="1" x14ac:dyDescent="0.25">
      <c r="A54" s="472" t="s">
        <v>325</v>
      </c>
      <c r="B54" s="472"/>
      <c r="C54" s="472"/>
      <c r="D54" s="472"/>
      <c r="E54" s="472"/>
      <c r="F54" s="472"/>
      <c r="G54" s="472"/>
      <c r="H54" s="472"/>
      <c r="I54" s="349" t="s">
        <v>354</v>
      </c>
    </row>
    <row r="55" spans="1:9" s="75" customFormat="1" x14ac:dyDescent="0.25">
      <c r="A55" s="469" t="s">
        <v>326</v>
      </c>
      <c r="B55" s="469"/>
      <c r="C55" s="469"/>
      <c r="D55" s="469"/>
      <c r="E55" s="469"/>
      <c r="F55" s="469"/>
      <c r="G55" s="469"/>
      <c r="H55" s="469"/>
      <c r="I55" s="469"/>
    </row>
    <row r="56" spans="1:9" s="75" customFormat="1" ht="27" customHeight="1" x14ac:dyDescent="0.25">
      <c r="A56" s="470" t="s">
        <v>356</v>
      </c>
      <c r="B56" s="470"/>
      <c r="C56" s="470"/>
      <c r="D56" s="470"/>
      <c r="E56" s="470"/>
      <c r="F56" s="470"/>
      <c r="G56" s="470"/>
      <c r="H56" s="470"/>
      <c r="I56" s="470"/>
    </row>
    <row r="57" spans="1:9" s="75" customFormat="1" ht="27" customHeight="1" x14ac:dyDescent="0.25">
      <c r="A57" s="470" t="s">
        <v>358</v>
      </c>
      <c r="B57" s="470"/>
      <c r="C57" s="470"/>
      <c r="D57" s="470"/>
      <c r="E57" s="470"/>
      <c r="F57" s="470"/>
      <c r="G57" s="470"/>
      <c r="H57" s="470"/>
      <c r="I57" s="470"/>
    </row>
    <row r="58" spans="1:9" s="75" customFormat="1" ht="27" customHeight="1" x14ac:dyDescent="0.25">
      <c r="A58" s="470" t="s">
        <v>359</v>
      </c>
      <c r="B58" s="470"/>
      <c r="C58" s="470"/>
      <c r="D58" s="470"/>
      <c r="E58" s="470"/>
      <c r="F58" s="470"/>
      <c r="G58" s="470"/>
      <c r="H58" s="470"/>
      <c r="I58" s="470"/>
    </row>
    <row r="59" spans="1:9" s="75" customFormat="1" ht="27" customHeight="1" x14ac:dyDescent="0.25">
      <c r="A59" s="470" t="s">
        <v>355</v>
      </c>
      <c r="B59" s="470"/>
      <c r="C59" s="470"/>
      <c r="D59" s="470"/>
      <c r="E59" s="470"/>
      <c r="F59" s="470"/>
      <c r="G59" s="470"/>
      <c r="H59" s="470"/>
      <c r="I59" s="470"/>
    </row>
    <row r="60" spans="1:9" ht="19.95" customHeight="1" x14ac:dyDescent="0.25">
      <c r="A60" s="55" t="s">
        <v>329</v>
      </c>
      <c r="B60" s="453" t="s">
        <v>305</v>
      </c>
      <c r="C60" s="454"/>
      <c r="D60" s="454"/>
      <c r="E60" s="454"/>
      <c r="F60" s="454"/>
      <c r="G60" s="455"/>
      <c r="H60" s="436"/>
      <c r="I60" s="437"/>
    </row>
    <row r="61" spans="1:9" ht="14.55" customHeight="1" x14ac:dyDescent="0.25">
      <c r="A61" s="56" t="s">
        <v>156</v>
      </c>
      <c r="B61" s="456"/>
      <c r="C61" s="457"/>
      <c r="D61" s="457"/>
      <c r="E61" s="457"/>
      <c r="F61" s="457"/>
      <c r="G61" s="458"/>
      <c r="H61" s="438"/>
      <c r="I61" s="439"/>
    </row>
    <row r="62" spans="1:9" s="54" customFormat="1" ht="11.55" customHeight="1" x14ac:dyDescent="0.2">
      <c r="A62" s="133" t="s">
        <v>158</v>
      </c>
      <c r="B62" s="456"/>
      <c r="C62" s="457"/>
      <c r="D62" s="457"/>
      <c r="E62" s="457"/>
      <c r="F62" s="457"/>
      <c r="G62" s="458"/>
      <c r="H62" s="438"/>
      <c r="I62" s="439"/>
    </row>
    <row r="63" spans="1:9" ht="24.6" customHeight="1" x14ac:dyDescent="0.25">
      <c r="A63" s="134" t="s">
        <v>304</v>
      </c>
      <c r="B63" s="459"/>
      <c r="C63" s="460"/>
      <c r="D63" s="460"/>
      <c r="E63" s="461"/>
      <c r="F63" s="461"/>
      <c r="G63" s="462"/>
      <c r="H63" s="438"/>
      <c r="I63" s="439"/>
    </row>
    <row r="64" spans="1:9" ht="19.95" customHeight="1" x14ac:dyDescent="0.25">
      <c r="A64" s="132" t="s">
        <v>229</v>
      </c>
      <c r="B64" s="442"/>
      <c r="C64" s="443"/>
      <c r="D64" s="443"/>
      <c r="E64" s="444"/>
      <c r="F64" s="444"/>
      <c r="G64" s="445"/>
      <c r="H64" s="440"/>
      <c r="I64" s="441"/>
    </row>
    <row r="66" spans="1:9" ht="27" customHeight="1" x14ac:dyDescent="0.25">
      <c r="A66" s="434" t="s">
        <v>331</v>
      </c>
      <c r="B66" s="434"/>
      <c r="C66" s="434"/>
      <c r="D66" s="434"/>
      <c r="E66" s="434"/>
      <c r="F66" s="434"/>
      <c r="G66" s="434"/>
      <c r="H66" s="434"/>
      <c r="I66" s="434"/>
    </row>
    <row r="67" spans="1:9" ht="27" customHeight="1" x14ac:dyDescent="0.25">
      <c r="A67" s="434" t="s">
        <v>332</v>
      </c>
      <c r="B67" s="434"/>
      <c r="C67" s="434"/>
      <c r="D67" s="434"/>
      <c r="E67" s="434"/>
      <c r="F67" s="434"/>
      <c r="G67" s="434"/>
      <c r="H67" s="434"/>
      <c r="I67" s="434"/>
    </row>
    <row r="68" spans="1:9" ht="27" customHeight="1" x14ac:dyDescent="0.25">
      <c r="A68" s="434"/>
      <c r="B68" s="434"/>
      <c r="C68" s="434"/>
      <c r="D68" s="434"/>
      <c r="E68" s="434"/>
      <c r="F68" s="434"/>
      <c r="G68" s="434"/>
      <c r="H68" s="434"/>
      <c r="I68" s="434"/>
    </row>
    <row r="69" spans="1:9" ht="27" customHeight="1" x14ac:dyDescent="0.25">
      <c r="A69" s="434" t="s">
        <v>333</v>
      </c>
      <c r="B69" s="434"/>
      <c r="C69" s="434"/>
      <c r="D69" s="434"/>
      <c r="E69" s="434"/>
      <c r="F69" s="434"/>
      <c r="G69" s="434"/>
      <c r="H69" s="434"/>
      <c r="I69" s="434"/>
    </row>
    <row r="70" spans="1:9" ht="27" customHeight="1" x14ac:dyDescent="0.25">
      <c r="A70" s="434" t="s">
        <v>334</v>
      </c>
      <c r="B70" s="434"/>
      <c r="C70" s="434"/>
      <c r="D70" s="434"/>
      <c r="E70" s="434"/>
      <c r="F70" s="434"/>
      <c r="G70" s="434"/>
      <c r="H70" s="434"/>
      <c r="I70" s="434"/>
    </row>
    <row r="71" spans="1:9" s="318" customFormat="1" ht="59.55" customHeight="1" x14ac:dyDescent="0.3">
      <c r="A71" s="435" t="s">
        <v>357</v>
      </c>
      <c r="B71" s="435"/>
      <c r="C71" s="435"/>
      <c r="D71" s="435"/>
      <c r="E71" s="435"/>
      <c r="F71" s="435"/>
      <c r="G71" s="435"/>
      <c r="H71" s="435"/>
      <c r="I71" s="435"/>
    </row>
    <row r="72" spans="1:9" s="318" customFormat="1" ht="34.950000000000003" customHeight="1" x14ac:dyDescent="0.3">
      <c r="A72" s="435" t="s">
        <v>336</v>
      </c>
      <c r="B72" s="435"/>
      <c r="C72" s="435"/>
      <c r="D72" s="435"/>
      <c r="E72" s="435"/>
      <c r="F72" s="435"/>
      <c r="G72" s="435"/>
      <c r="H72" s="435"/>
      <c r="I72" s="435"/>
    </row>
    <row r="73" spans="1:9" s="318" customFormat="1" ht="25.95" customHeight="1" x14ac:dyDescent="0.25">
      <c r="A73" s="434" t="s">
        <v>203</v>
      </c>
      <c r="B73" s="434"/>
      <c r="C73" s="434"/>
      <c r="D73" s="434"/>
      <c r="E73" s="434"/>
      <c r="F73" s="434"/>
      <c r="G73" s="434"/>
      <c r="H73" s="434"/>
      <c r="I73" s="434"/>
    </row>
    <row r="74" spans="1:9" x14ac:dyDescent="0.25">
      <c r="B74" s="354" t="s">
        <v>353</v>
      </c>
      <c r="C74" s="354"/>
      <c r="D74" s="354"/>
      <c r="E74" s="354"/>
      <c r="F74" s="354"/>
    </row>
    <row r="75" spans="1:9" x14ac:dyDescent="0.25">
      <c r="B75" s="50"/>
      <c r="C75" s="50"/>
      <c r="D75" s="50"/>
      <c r="E75" s="50"/>
      <c r="F75" s="50"/>
    </row>
    <row r="76" spans="1:9" s="75" customFormat="1" ht="6" customHeight="1" x14ac:dyDescent="0.25">
      <c r="A76" s="128"/>
      <c r="B76" s="147"/>
      <c r="C76" s="151"/>
      <c r="D76" s="151"/>
      <c r="E76" s="149"/>
      <c r="F76" s="149"/>
      <c r="G76" s="151"/>
      <c r="H76" s="336"/>
      <c r="I76" s="337"/>
    </row>
    <row r="77" spans="1:9" s="75" customFormat="1" ht="15.6" customHeight="1" x14ac:dyDescent="0.25">
      <c r="A77" s="129" t="s">
        <v>233</v>
      </c>
      <c r="B77" s="130" t="s">
        <v>80</v>
      </c>
      <c r="C77" s="329"/>
      <c r="D77" s="329"/>
      <c r="E77" s="141" t="str">
        <f>IF(F77=TRUE,"X","")</f>
        <v/>
      </c>
      <c r="F77" s="330" t="b">
        <v>0</v>
      </c>
      <c r="G77" s="347" t="s">
        <v>113</v>
      </c>
      <c r="H77" s="141"/>
      <c r="I77" s="143" t="b">
        <v>1</v>
      </c>
    </row>
    <row r="78" spans="1:9" s="75" customFormat="1" ht="6" customHeight="1" x14ac:dyDescent="0.25">
      <c r="A78" s="129"/>
      <c r="B78" s="130"/>
      <c r="C78" s="329"/>
      <c r="D78" s="329"/>
      <c r="E78" s="320"/>
      <c r="F78" s="320"/>
      <c r="G78" s="347"/>
      <c r="H78" s="320"/>
      <c r="I78" s="143"/>
    </row>
    <row r="79" spans="1:9" s="75" customFormat="1" ht="15.6" customHeight="1" x14ac:dyDescent="0.25">
      <c r="A79" s="129"/>
      <c r="B79" s="130" t="s">
        <v>79</v>
      </c>
      <c r="C79" s="329"/>
      <c r="D79" s="329"/>
      <c r="E79" s="141"/>
      <c r="F79" s="330" t="b">
        <v>1</v>
      </c>
      <c r="G79" s="347" t="s">
        <v>114</v>
      </c>
      <c r="H79" s="141"/>
      <c r="I79" s="143" t="b">
        <v>1</v>
      </c>
    </row>
    <row r="80" spans="1:9" s="75" customFormat="1" ht="6" customHeight="1" x14ac:dyDescent="0.25">
      <c r="A80" s="129"/>
      <c r="B80" s="130"/>
      <c r="C80" s="329"/>
      <c r="D80" s="329"/>
      <c r="E80" s="320"/>
      <c r="F80" s="330"/>
      <c r="G80" s="347"/>
      <c r="H80" s="320"/>
      <c r="I80" s="143"/>
    </row>
    <row r="81" spans="1:9" s="75" customFormat="1" ht="15.6" customHeight="1" x14ac:dyDescent="0.25">
      <c r="A81" s="129"/>
      <c r="B81" s="130" t="s">
        <v>81</v>
      </c>
      <c r="C81" s="329"/>
      <c r="D81" s="329"/>
      <c r="E81" s="141"/>
      <c r="F81" s="330" t="b">
        <v>0</v>
      </c>
      <c r="G81" s="347" t="s">
        <v>215</v>
      </c>
      <c r="H81" s="141"/>
      <c r="I81" s="143" t="b">
        <v>1</v>
      </c>
    </row>
    <row r="82" spans="1:9" s="75" customFormat="1" ht="6" customHeight="1" x14ac:dyDescent="0.25">
      <c r="A82" s="129"/>
      <c r="B82" s="130"/>
      <c r="C82" s="329"/>
      <c r="D82" s="329"/>
      <c r="E82" s="320"/>
      <c r="F82" s="330"/>
      <c r="G82" s="347"/>
      <c r="H82" s="320"/>
      <c r="I82" s="143"/>
    </row>
    <row r="83" spans="1:9" s="75" customFormat="1" ht="15.6" customHeight="1" x14ac:dyDescent="0.25">
      <c r="A83" s="129"/>
      <c r="B83" s="130" t="s">
        <v>112</v>
      </c>
      <c r="C83" s="329"/>
      <c r="D83" s="329"/>
      <c r="E83" s="141"/>
      <c r="F83" s="330" t="b">
        <v>1</v>
      </c>
      <c r="G83" s="347" t="s">
        <v>216</v>
      </c>
      <c r="H83" s="141"/>
      <c r="I83" s="143" t="b">
        <v>1</v>
      </c>
    </row>
    <row r="84" spans="1:9" s="75" customFormat="1" ht="6" customHeight="1" x14ac:dyDescent="0.25">
      <c r="A84" s="129"/>
      <c r="B84" s="130"/>
      <c r="C84" s="329"/>
      <c r="D84" s="329"/>
      <c r="E84" s="320"/>
      <c r="F84" s="330"/>
      <c r="G84" s="347"/>
      <c r="H84" s="320"/>
      <c r="I84" s="140"/>
    </row>
    <row r="85" spans="1:9" s="75" customFormat="1" ht="15.6" customHeight="1" x14ac:dyDescent="0.25">
      <c r="A85" s="129"/>
      <c r="B85" s="130" t="s">
        <v>82</v>
      </c>
      <c r="C85" s="329"/>
      <c r="D85" s="329"/>
      <c r="E85" s="141"/>
      <c r="F85" s="330" t="b">
        <v>1</v>
      </c>
      <c r="G85" s="338"/>
      <c r="H85" s="339"/>
      <c r="I85" s="140"/>
    </row>
    <row r="86" spans="1:9" s="75" customFormat="1" ht="6" customHeight="1" x14ac:dyDescent="0.25">
      <c r="A86" s="146"/>
      <c r="B86" s="159"/>
      <c r="C86" s="162"/>
      <c r="D86" s="162"/>
      <c r="E86" s="160"/>
      <c r="F86" s="161"/>
      <c r="G86" s="162"/>
      <c r="H86" s="340"/>
      <c r="I86" s="341"/>
    </row>
    <row r="87" spans="1:9" s="75" customFormat="1" ht="6" customHeight="1" x14ac:dyDescent="0.25">
      <c r="A87" s="83"/>
      <c r="B87" s="130"/>
      <c r="C87" s="329"/>
      <c r="D87" s="329"/>
      <c r="E87" s="320"/>
      <c r="F87" s="330"/>
      <c r="G87" s="329"/>
      <c r="H87" s="320"/>
      <c r="I87" s="143"/>
    </row>
    <row r="88" spans="1:9" s="75" customFormat="1" ht="21.6" customHeight="1" x14ac:dyDescent="0.25">
      <c r="A88" s="84" t="s">
        <v>271</v>
      </c>
      <c r="B88" s="487" t="s">
        <v>142</v>
      </c>
      <c r="C88" s="488"/>
      <c r="D88" s="488"/>
      <c r="E88" s="141"/>
      <c r="F88" s="352" t="b">
        <v>1</v>
      </c>
      <c r="G88" s="353" t="s">
        <v>204</v>
      </c>
      <c r="H88" s="141"/>
      <c r="I88" s="156" t="b">
        <v>1</v>
      </c>
    </row>
    <row r="89" spans="1:9" s="75" customFormat="1" ht="6" customHeight="1" x14ac:dyDescent="0.25">
      <c r="A89" s="84"/>
      <c r="B89" s="157"/>
      <c r="C89" s="328"/>
      <c r="D89" s="328"/>
      <c r="E89" s="320"/>
      <c r="F89" s="330"/>
      <c r="G89" s="328"/>
      <c r="H89" s="320"/>
      <c r="I89" s="143"/>
    </row>
    <row r="90" spans="1:9" s="75" customFormat="1" ht="21.6" customHeight="1" x14ac:dyDescent="0.25">
      <c r="A90" s="84"/>
      <c r="B90" s="487" t="s">
        <v>248</v>
      </c>
      <c r="C90" s="488"/>
      <c r="D90" s="488"/>
      <c r="E90" s="141"/>
      <c r="F90" s="352" t="b">
        <v>1</v>
      </c>
      <c r="G90" s="346" t="s">
        <v>205</v>
      </c>
      <c r="H90" s="141"/>
      <c r="I90" s="156" t="b">
        <v>0</v>
      </c>
    </row>
    <row r="91" spans="1:9" s="75" customFormat="1" ht="6" customHeight="1" x14ac:dyDescent="0.25">
      <c r="A91" s="88"/>
      <c r="B91" s="159"/>
      <c r="C91" s="162"/>
      <c r="D91" s="162"/>
      <c r="E91" s="160"/>
      <c r="F91" s="161"/>
      <c r="G91" s="162"/>
      <c r="H91" s="160"/>
      <c r="I91" s="163"/>
    </row>
    <row r="92" spans="1:9" s="75" customFormat="1" ht="6" customHeight="1" x14ac:dyDescent="0.25">
      <c r="A92" s="83"/>
      <c r="B92" s="329"/>
      <c r="C92" s="151"/>
      <c r="D92" s="151"/>
      <c r="E92" s="149"/>
      <c r="F92" s="150"/>
      <c r="G92" s="151"/>
      <c r="H92" s="149"/>
      <c r="I92" s="152"/>
    </row>
    <row r="93" spans="1:9" s="99" customFormat="1" ht="13.05" customHeight="1" x14ac:dyDescent="0.25">
      <c r="A93" s="130"/>
      <c r="B93" s="486" t="s">
        <v>146</v>
      </c>
      <c r="C93" s="486"/>
      <c r="D93" s="329"/>
      <c r="E93" s="141"/>
      <c r="F93" s="332" t="b">
        <v>0</v>
      </c>
      <c r="G93" s="347" t="s">
        <v>139</v>
      </c>
      <c r="H93" s="141" t="str">
        <f>IF(I93=TRUE,"X","")</f>
        <v/>
      </c>
      <c r="I93" s="168" t="b">
        <v>0</v>
      </c>
    </row>
    <row r="94" spans="1:9" s="75" customFormat="1" ht="6" customHeight="1" x14ac:dyDescent="0.25">
      <c r="A94" s="84"/>
      <c r="B94" s="329"/>
      <c r="C94" s="329"/>
      <c r="D94" s="329"/>
      <c r="E94" s="320"/>
      <c r="F94" s="330"/>
      <c r="G94" s="347"/>
      <c r="H94" s="320"/>
      <c r="I94" s="143"/>
    </row>
    <row r="95" spans="1:9" s="99" customFormat="1" ht="13.05" customHeight="1" x14ac:dyDescent="0.25">
      <c r="A95" s="130" t="s">
        <v>120</v>
      </c>
      <c r="B95" s="486" t="s">
        <v>147</v>
      </c>
      <c r="C95" s="486"/>
      <c r="D95" s="329"/>
      <c r="E95" s="141"/>
      <c r="F95" s="332" t="b">
        <v>0</v>
      </c>
      <c r="G95" s="347" t="s">
        <v>149</v>
      </c>
      <c r="H95" s="141" t="str">
        <f>IF(I95=TRUE,"X","")</f>
        <v/>
      </c>
      <c r="I95" s="168" t="b">
        <v>0</v>
      </c>
    </row>
    <row r="96" spans="1:9" s="75" customFormat="1" ht="6" customHeight="1" x14ac:dyDescent="0.25">
      <c r="A96" s="84"/>
      <c r="B96" s="329"/>
      <c r="C96" s="329"/>
      <c r="D96" s="329"/>
      <c r="E96" s="320"/>
      <c r="F96" s="330"/>
      <c r="G96" s="347"/>
      <c r="H96" s="320"/>
      <c r="I96" s="143"/>
    </row>
    <row r="97" spans="1:9" s="99" customFormat="1" ht="13.05" customHeight="1" x14ac:dyDescent="0.25">
      <c r="A97" s="130"/>
      <c r="B97" s="486" t="s">
        <v>148</v>
      </c>
      <c r="C97" s="486"/>
      <c r="D97" s="329"/>
      <c r="E97" s="141"/>
      <c r="F97" s="332" t="b">
        <v>0</v>
      </c>
      <c r="G97" s="347" t="s">
        <v>150</v>
      </c>
      <c r="H97" s="141" t="str">
        <f>IF(I97=TRUE,"X","")</f>
        <v/>
      </c>
      <c r="I97" s="168"/>
    </row>
    <row r="98" spans="1:9" s="75" customFormat="1" ht="6" customHeight="1" x14ac:dyDescent="0.25">
      <c r="A98" s="84"/>
      <c r="B98" s="329"/>
      <c r="C98" s="329"/>
      <c r="D98" s="329"/>
      <c r="E98" s="320"/>
      <c r="F98" s="330"/>
      <c r="G98" s="347"/>
      <c r="H98" s="320"/>
      <c r="I98" s="143"/>
    </row>
    <row r="99" spans="1:9" s="99" customFormat="1" ht="13.05" customHeight="1" x14ac:dyDescent="0.25">
      <c r="A99" s="130"/>
      <c r="B99" s="486" t="s">
        <v>140</v>
      </c>
      <c r="C99" s="486"/>
      <c r="D99" s="329"/>
      <c r="E99" s="141"/>
      <c r="F99" s="332" t="b">
        <v>0</v>
      </c>
      <c r="G99" s="347" t="s">
        <v>151</v>
      </c>
      <c r="H99" s="141" t="str">
        <f>IF(I99=TRUE,"X","")</f>
        <v>X</v>
      </c>
      <c r="I99" s="168" t="b">
        <v>1</v>
      </c>
    </row>
    <row r="100" spans="1:9" s="75" customFormat="1" ht="6" customHeight="1" x14ac:dyDescent="0.25">
      <c r="A100" s="84"/>
      <c r="B100" s="329"/>
      <c r="C100" s="329"/>
      <c r="D100" s="329"/>
      <c r="E100" s="320"/>
      <c r="F100" s="330"/>
      <c r="G100" s="347"/>
      <c r="H100" s="320"/>
      <c r="I100" s="143"/>
    </row>
    <row r="101" spans="1:9" s="99" customFormat="1" ht="13.05" customHeight="1" x14ac:dyDescent="0.25">
      <c r="A101" s="130"/>
      <c r="B101" s="486" t="s">
        <v>138</v>
      </c>
      <c r="C101" s="486"/>
      <c r="D101" s="329"/>
      <c r="E101" s="141"/>
      <c r="F101" s="332" t="b">
        <v>1</v>
      </c>
      <c r="G101" s="347" t="s">
        <v>152</v>
      </c>
      <c r="H101" s="141" t="str">
        <f>IF(I101=TRUE,"X","")</f>
        <v/>
      </c>
      <c r="I101" s="168" t="b">
        <v>0</v>
      </c>
    </row>
    <row r="102" spans="1:9" s="75" customFormat="1" ht="6" customHeight="1" x14ac:dyDescent="0.25">
      <c r="A102" s="84"/>
      <c r="B102" s="329"/>
      <c r="C102" s="329"/>
      <c r="D102" s="329"/>
      <c r="E102" s="320"/>
      <c r="F102" s="330"/>
      <c r="G102" s="347"/>
      <c r="H102" s="320"/>
      <c r="I102" s="143"/>
    </row>
    <row r="103" spans="1:9" s="99" customFormat="1" ht="25.05" customHeight="1" x14ac:dyDescent="0.25">
      <c r="A103" s="130"/>
      <c r="B103" s="486" t="s">
        <v>347</v>
      </c>
      <c r="C103" s="486"/>
      <c r="D103" s="329"/>
      <c r="E103" s="141"/>
      <c r="F103" s="350" t="b">
        <v>1</v>
      </c>
      <c r="G103" s="351" t="s">
        <v>348</v>
      </c>
      <c r="H103" s="141" t="str">
        <f>IF(I103=TRUE,"X","")</f>
        <v>X</v>
      </c>
      <c r="I103" s="342" t="b">
        <v>1</v>
      </c>
    </row>
    <row r="104" spans="1:9" s="75" customFormat="1" ht="6" customHeight="1" x14ac:dyDescent="0.25">
      <c r="A104" s="84"/>
      <c r="B104" s="329"/>
      <c r="C104" s="329"/>
      <c r="D104" s="329"/>
      <c r="E104" s="320"/>
      <c r="F104" s="330"/>
      <c r="G104" s="329"/>
      <c r="H104" s="320"/>
      <c r="I104" s="143"/>
    </row>
    <row r="105" spans="1:9" s="75" customFormat="1" ht="19.5" customHeight="1" x14ac:dyDescent="0.25">
      <c r="A105" s="331" t="s">
        <v>121</v>
      </c>
      <c r="B105" s="489" t="s">
        <v>347</v>
      </c>
      <c r="C105" s="489"/>
      <c r="D105" s="489"/>
      <c r="E105" s="489"/>
      <c r="F105" s="489"/>
      <c r="G105" s="489"/>
      <c r="H105" s="489"/>
      <c r="I105" s="490"/>
    </row>
    <row r="106" spans="1:9" s="75" customFormat="1" ht="6" customHeight="1" x14ac:dyDescent="0.25">
      <c r="A106" s="135"/>
      <c r="B106" s="329"/>
      <c r="C106" s="329"/>
      <c r="D106" s="329"/>
      <c r="E106" s="320"/>
      <c r="F106" s="330"/>
      <c r="G106" s="329"/>
      <c r="H106" s="320"/>
      <c r="I106" s="330"/>
    </row>
    <row r="107" spans="1:9" s="75" customFormat="1" ht="17.100000000000001" customHeight="1" x14ac:dyDescent="0.25">
      <c r="A107" s="84" t="s">
        <v>122</v>
      </c>
      <c r="B107" s="486" t="s">
        <v>129</v>
      </c>
      <c r="C107" s="486"/>
      <c r="D107" s="329"/>
      <c r="E107" s="141" t="str">
        <f>IF(F107=TRUE,"X","")</f>
        <v>X</v>
      </c>
      <c r="F107" s="332" t="b">
        <v>1</v>
      </c>
      <c r="G107" s="347" t="s">
        <v>134</v>
      </c>
      <c r="H107" s="141" t="str">
        <f>IF(I107=TRUE,"X","")</f>
        <v>X</v>
      </c>
      <c r="I107" s="168" t="b">
        <v>1</v>
      </c>
    </row>
    <row r="108" spans="1:9" s="75" customFormat="1" ht="6" customHeight="1" x14ac:dyDescent="0.25">
      <c r="A108" s="84"/>
      <c r="B108" s="329"/>
      <c r="C108" s="329"/>
      <c r="D108" s="329"/>
      <c r="E108" s="320"/>
      <c r="F108" s="330"/>
      <c r="G108" s="347"/>
      <c r="H108" s="320"/>
      <c r="I108" s="143"/>
    </row>
    <row r="109" spans="1:9" s="75" customFormat="1" ht="17.100000000000001" customHeight="1" x14ac:dyDescent="0.25">
      <c r="A109" s="84"/>
      <c r="B109" s="486" t="s">
        <v>130</v>
      </c>
      <c r="C109" s="486"/>
      <c r="D109" s="329"/>
      <c r="E109" s="141" t="str">
        <f>IF(F109=TRUE,"X","")</f>
        <v>X</v>
      </c>
      <c r="F109" s="332" t="b">
        <v>1</v>
      </c>
      <c r="G109" s="347" t="s">
        <v>135</v>
      </c>
      <c r="H109" s="141" t="str">
        <f>IF(I109=TRUE,"X","")</f>
        <v/>
      </c>
      <c r="I109" s="168" t="b">
        <v>0</v>
      </c>
    </row>
    <row r="110" spans="1:9" s="75" customFormat="1" ht="6" customHeight="1" x14ac:dyDescent="0.25">
      <c r="A110" s="84"/>
      <c r="B110" s="329"/>
      <c r="C110" s="329"/>
      <c r="D110" s="329"/>
      <c r="E110" s="320"/>
      <c r="F110" s="330"/>
      <c r="G110" s="347"/>
      <c r="H110" s="320"/>
      <c r="I110" s="143"/>
    </row>
    <row r="111" spans="1:9" s="75" customFormat="1" ht="17.100000000000001" customHeight="1" x14ac:dyDescent="0.25">
      <c r="A111" s="84"/>
      <c r="B111" s="486" t="s">
        <v>131</v>
      </c>
      <c r="C111" s="486"/>
      <c r="D111" s="329"/>
      <c r="E111" s="141" t="str">
        <f>IF(F111=TRUE,"X","")</f>
        <v/>
      </c>
      <c r="F111" s="332" t="b">
        <v>0</v>
      </c>
      <c r="G111" s="347" t="s">
        <v>136</v>
      </c>
      <c r="H111" s="141" t="str">
        <f>IF(I111=TRUE,"X","")</f>
        <v/>
      </c>
      <c r="I111" s="168" t="b">
        <v>0</v>
      </c>
    </row>
    <row r="112" spans="1:9" s="75" customFormat="1" ht="6" customHeight="1" x14ac:dyDescent="0.25">
      <c r="A112" s="84"/>
      <c r="B112" s="329"/>
      <c r="C112" s="329"/>
      <c r="D112" s="329"/>
      <c r="E112" s="320"/>
      <c r="F112" s="330"/>
      <c r="G112" s="347"/>
      <c r="H112" s="320"/>
      <c r="I112" s="143"/>
    </row>
    <row r="113" spans="1:9" s="75" customFormat="1" ht="17.100000000000001" customHeight="1" x14ac:dyDescent="0.25">
      <c r="A113" s="84"/>
      <c r="B113" s="486" t="s">
        <v>132</v>
      </c>
      <c r="C113" s="486"/>
      <c r="D113" s="329"/>
      <c r="E113" s="141" t="str">
        <f>IF(F113=TRUE,"X","")</f>
        <v>X</v>
      </c>
      <c r="F113" s="332" t="b">
        <v>1</v>
      </c>
      <c r="G113" s="347" t="s">
        <v>137</v>
      </c>
      <c r="H113" s="141" t="str">
        <f>IF(I113=TRUE,"X","")</f>
        <v/>
      </c>
      <c r="I113" s="344" t="b">
        <v>0</v>
      </c>
    </row>
    <row r="114" spans="1:9" s="75" customFormat="1" ht="6" customHeight="1" x14ac:dyDescent="0.25">
      <c r="A114" s="84"/>
      <c r="B114" s="329"/>
      <c r="C114" s="329"/>
      <c r="D114" s="329"/>
      <c r="E114" s="320"/>
      <c r="F114" s="330"/>
      <c r="G114" s="347"/>
      <c r="H114" s="320"/>
      <c r="I114" s="143"/>
    </row>
    <row r="115" spans="1:9" s="75" customFormat="1" ht="17.100000000000001" customHeight="1" x14ac:dyDescent="0.25">
      <c r="A115" s="84"/>
      <c r="B115" s="486" t="s">
        <v>133</v>
      </c>
      <c r="C115" s="486"/>
      <c r="D115" s="329"/>
      <c r="E115" s="141" t="str">
        <f>IF(F115=TRUE,"X","")</f>
        <v/>
      </c>
      <c r="F115" s="332" t="b">
        <v>0</v>
      </c>
      <c r="G115" s="347"/>
      <c r="H115" s="333"/>
      <c r="I115" s="87"/>
    </row>
    <row r="116" spans="1:9" s="75" customFormat="1" ht="6" customHeight="1" x14ac:dyDescent="0.25">
      <c r="A116" s="84"/>
      <c r="B116" s="329"/>
      <c r="C116" s="329"/>
      <c r="D116" s="329"/>
      <c r="E116" s="320"/>
      <c r="F116" s="330"/>
      <c r="G116" s="347"/>
      <c r="H116" s="320"/>
      <c r="I116" s="143"/>
    </row>
    <row r="117" spans="1:9" s="99" customFormat="1" ht="17.100000000000001" customHeight="1" x14ac:dyDescent="0.25">
      <c r="A117" s="130"/>
      <c r="B117" s="486" t="s">
        <v>239</v>
      </c>
      <c r="C117" s="486"/>
      <c r="D117" s="329"/>
      <c r="E117" s="141" t="str">
        <f>IF(F117=TRUE,"X","")</f>
        <v/>
      </c>
      <c r="F117" s="334" t="b">
        <v>0</v>
      </c>
      <c r="G117" s="343"/>
      <c r="H117" s="345"/>
      <c r="I117" s="335"/>
    </row>
    <row r="118" spans="1:9" s="75" customFormat="1" ht="6" customHeight="1" x14ac:dyDescent="0.25">
      <c r="A118" s="88"/>
      <c r="B118" s="162"/>
      <c r="C118" s="162"/>
      <c r="D118" s="162"/>
      <c r="E118" s="160"/>
      <c r="F118" s="161"/>
      <c r="G118" s="162"/>
      <c r="H118" s="160"/>
      <c r="I118" s="163"/>
    </row>
    <row r="119" spans="1:9" s="75" customFormat="1" ht="6" customHeight="1" x14ac:dyDescent="0.25">
      <c r="A119" s="84"/>
      <c r="B119" s="130"/>
      <c r="C119" s="329"/>
      <c r="D119" s="329"/>
      <c r="E119" s="138"/>
      <c r="F119" s="142"/>
      <c r="G119" s="327"/>
      <c r="H119" s="138"/>
      <c r="I119" s="143"/>
    </row>
    <row r="120" spans="1:9" s="75" customFormat="1" ht="15.6" customHeight="1" x14ac:dyDescent="0.25">
      <c r="A120" s="84" t="s">
        <v>275</v>
      </c>
      <c r="B120" s="482" t="s">
        <v>113</v>
      </c>
      <c r="C120" s="483"/>
      <c r="D120" s="483"/>
      <c r="E120" s="484"/>
      <c r="F120" s="484"/>
      <c r="G120" s="484"/>
      <c r="H120" s="484"/>
      <c r="I120" s="485"/>
    </row>
    <row r="123" spans="1:9" x14ac:dyDescent="0.25">
      <c r="A123" s="51" t="s">
        <v>252</v>
      </c>
    </row>
    <row r="124" spans="1:9" x14ac:dyDescent="0.25">
      <c r="A124" s="51" t="s">
        <v>209</v>
      </c>
    </row>
    <row r="125" spans="1:9" x14ac:dyDescent="0.25">
      <c r="A125" s="51" t="s">
        <v>354</v>
      </c>
    </row>
  </sheetData>
  <sheetProtection selectLockedCells="1"/>
  <mergeCells count="77">
    <mergeCell ref="B60:G63"/>
    <mergeCell ref="H60:I64"/>
    <mergeCell ref="B64:G64"/>
    <mergeCell ref="A68:I68"/>
    <mergeCell ref="B41:I41"/>
    <mergeCell ref="B42:I42"/>
    <mergeCell ref="A57:I57"/>
    <mergeCell ref="A58:I58"/>
    <mergeCell ref="A59:I59"/>
    <mergeCell ref="B90:D90"/>
    <mergeCell ref="B88:D88"/>
    <mergeCell ref="B105:I105"/>
    <mergeCell ref="A66:I66"/>
    <mergeCell ref="A67:I67"/>
    <mergeCell ref="A72:I72"/>
    <mergeCell ref="A73:I73"/>
    <mergeCell ref="B120:I120"/>
    <mergeCell ref="B93:C93"/>
    <mergeCell ref="B95:C95"/>
    <mergeCell ref="B97:C97"/>
    <mergeCell ref="B99:C99"/>
    <mergeCell ref="B101:C101"/>
    <mergeCell ref="B103:C103"/>
    <mergeCell ref="B107:C107"/>
    <mergeCell ref="B109:C109"/>
    <mergeCell ref="B111:C111"/>
    <mergeCell ref="B113:C113"/>
    <mergeCell ref="B115:C115"/>
    <mergeCell ref="B117:C117"/>
    <mergeCell ref="B30:G33"/>
    <mergeCell ref="H30:I34"/>
    <mergeCell ref="B34:G34"/>
    <mergeCell ref="A36:I36"/>
    <mergeCell ref="B37:I37"/>
    <mergeCell ref="B38:I38"/>
    <mergeCell ref="B39:I39"/>
    <mergeCell ref="B40:I40"/>
    <mergeCell ref="A55:I55"/>
    <mergeCell ref="A56:I56"/>
    <mergeCell ref="A51:H51"/>
    <mergeCell ref="A52:H52"/>
    <mergeCell ref="A54:H54"/>
    <mergeCell ref="A44:I44"/>
    <mergeCell ref="A53:H53"/>
    <mergeCell ref="A45:H45"/>
    <mergeCell ref="A46:H46"/>
    <mergeCell ref="A47:H47"/>
    <mergeCell ref="A48:H48"/>
    <mergeCell ref="A49:H49"/>
    <mergeCell ref="A50:H50"/>
    <mergeCell ref="B24:I24"/>
    <mergeCell ref="B25:I25"/>
    <mergeCell ref="B12:I12"/>
    <mergeCell ref="B13:I13"/>
    <mergeCell ref="A22:I22"/>
    <mergeCell ref="C14:I14"/>
    <mergeCell ref="C15:I15"/>
    <mergeCell ref="C16:I16"/>
    <mergeCell ref="C17:I17"/>
    <mergeCell ref="C18:I18"/>
    <mergeCell ref="C19:I19"/>
    <mergeCell ref="B28:I28"/>
    <mergeCell ref="A69:I69"/>
    <mergeCell ref="A70:I70"/>
    <mergeCell ref="A71:I71"/>
    <mergeCell ref="H1:I5"/>
    <mergeCell ref="B5:G5"/>
    <mergeCell ref="B10:I10"/>
    <mergeCell ref="B8:I8"/>
    <mergeCell ref="A7:I7"/>
    <mergeCell ref="B9:I9"/>
    <mergeCell ref="B1:G4"/>
    <mergeCell ref="B26:I26"/>
    <mergeCell ref="B27:I27"/>
    <mergeCell ref="B11:I11"/>
    <mergeCell ref="B20:I20"/>
    <mergeCell ref="B23:I23"/>
  </mergeCells>
  <conditionalFormatting sqref="B37:I41">
    <cfRule type="containsBlanks" dxfId="117" priority="46">
      <formula>LEN(TRIM(B37))=0</formula>
    </cfRule>
  </conditionalFormatting>
  <conditionalFormatting sqref="B8:I13">
    <cfRule type="containsBlanks" dxfId="116" priority="44">
      <formula>LEN(TRIM(B8))=0</formula>
    </cfRule>
  </conditionalFormatting>
  <conditionalFormatting sqref="B20:I20">
    <cfRule type="containsBlanks" dxfId="115" priority="41">
      <formula>LEN(TRIM(B20))=0</formula>
    </cfRule>
  </conditionalFormatting>
  <conditionalFormatting sqref="E77 E79 E81 E83 E85">
    <cfRule type="cellIs" dxfId="114" priority="39" operator="equal">
      <formula>"X"</formula>
    </cfRule>
  </conditionalFormatting>
  <conditionalFormatting sqref="E86">
    <cfRule type="cellIs" dxfId="113" priority="34" operator="equal">
      <formula>"X"</formula>
    </cfRule>
  </conditionalFormatting>
  <conditionalFormatting sqref="F78">
    <cfRule type="cellIs" dxfId="112" priority="32" operator="equal">
      <formula>"X"</formula>
    </cfRule>
  </conditionalFormatting>
  <conditionalFormatting sqref="E76:F76">
    <cfRule type="cellIs" dxfId="111" priority="31" operator="equal">
      <formula>"X"</formula>
    </cfRule>
  </conditionalFormatting>
  <conditionalFormatting sqref="E87">
    <cfRule type="cellIs" dxfId="110" priority="30" operator="equal">
      <formula>"X"</formula>
    </cfRule>
  </conditionalFormatting>
  <conditionalFormatting sqref="E89">
    <cfRule type="cellIs" dxfId="109" priority="29" operator="equal">
      <formula>"X"</formula>
    </cfRule>
  </conditionalFormatting>
  <conditionalFormatting sqref="E91">
    <cfRule type="cellIs" dxfId="108" priority="28" operator="equal">
      <formula>"X"</formula>
    </cfRule>
  </conditionalFormatting>
  <conditionalFormatting sqref="E92">
    <cfRule type="cellIs" dxfId="107" priority="27" operator="equal">
      <formula>"X"</formula>
    </cfRule>
  </conditionalFormatting>
  <conditionalFormatting sqref="E94">
    <cfRule type="cellIs" dxfId="106" priority="26" operator="equal">
      <formula>"X"</formula>
    </cfRule>
  </conditionalFormatting>
  <conditionalFormatting sqref="E96">
    <cfRule type="cellIs" dxfId="105" priority="25" operator="equal">
      <formula>"X"</formula>
    </cfRule>
  </conditionalFormatting>
  <conditionalFormatting sqref="E98">
    <cfRule type="cellIs" dxfId="104" priority="24" operator="equal">
      <formula>"X"</formula>
    </cfRule>
  </conditionalFormatting>
  <conditionalFormatting sqref="E100">
    <cfRule type="cellIs" dxfId="103" priority="23" operator="equal">
      <formula>"X"</formula>
    </cfRule>
  </conditionalFormatting>
  <conditionalFormatting sqref="E102">
    <cfRule type="cellIs" dxfId="102" priority="22" operator="equal">
      <formula>"X"</formula>
    </cfRule>
  </conditionalFormatting>
  <conditionalFormatting sqref="E104">
    <cfRule type="cellIs" dxfId="101" priority="21" operator="equal">
      <formula>"X"</formula>
    </cfRule>
  </conditionalFormatting>
  <conditionalFormatting sqref="E106">
    <cfRule type="cellIs" dxfId="100" priority="20" operator="equal">
      <formula>"X"</formula>
    </cfRule>
  </conditionalFormatting>
  <conditionalFormatting sqref="E108">
    <cfRule type="cellIs" dxfId="99" priority="19" operator="equal">
      <formula>"X"</formula>
    </cfRule>
  </conditionalFormatting>
  <conditionalFormatting sqref="E110">
    <cfRule type="cellIs" dxfId="98" priority="18" operator="equal">
      <formula>"X"</formula>
    </cfRule>
  </conditionalFormatting>
  <conditionalFormatting sqref="E112">
    <cfRule type="cellIs" dxfId="97" priority="17" operator="equal">
      <formula>"X"</formula>
    </cfRule>
  </conditionalFormatting>
  <conditionalFormatting sqref="E114">
    <cfRule type="cellIs" dxfId="96" priority="16" operator="equal">
      <formula>"X"</formula>
    </cfRule>
  </conditionalFormatting>
  <conditionalFormatting sqref="E116">
    <cfRule type="cellIs" dxfId="95" priority="15" operator="equal">
      <formula>"X"</formula>
    </cfRule>
  </conditionalFormatting>
  <conditionalFormatting sqref="E118">
    <cfRule type="cellIs" dxfId="94" priority="14" operator="equal">
      <formula>"X"</formula>
    </cfRule>
  </conditionalFormatting>
  <conditionalFormatting sqref="E119">
    <cfRule type="cellIs" dxfId="93" priority="13" operator="equal">
      <formula>"X"</formula>
    </cfRule>
  </conditionalFormatting>
  <conditionalFormatting sqref="C14:I14">
    <cfRule type="containsBlanks" dxfId="92" priority="4">
      <formula>LEN(TRIM(C14))=0</formula>
    </cfRule>
  </conditionalFormatting>
  <conditionalFormatting sqref="C15:I19">
    <cfRule type="containsBlanks" dxfId="91" priority="3">
      <formula>LEN(TRIM(C15))=0</formula>
    </cfRule>
  </conditionalFormatting>
  <conditionalFormatting sqref="B23:H28">
    <cfRule type="containsBlanks" dxfId="90" priority="2">
      <formula>LEN(TRIM(B23))=0</formula>
    </cfRule>
  </conditionalFormatting>
  <conditionalFormatting sqref="B42:H42">
    <cfRule type="containsBlanks" dxfId="89" priority="1">
      <formula>LEN(TRIM(B42))=0</formula>
    </cfRule>
  </conditionalFormatting>
  <dataValidations count="2">
    <dataValidation type="list" allowBlank="1" showInputMessage="1" showErrorMessage="1" sqref="B120:I120" xr:uid="{3AC2375D-C7B9-4690-9034-D8E8543521BA}">
      <formula1>$G$87:$G$91</formula1>
    </dataValidation>
    <dataValidation type="list" allowBlank="1" showInputMessage="1" showErrorMessage="1" sqref="I45:I54" xr:uid="{1ABFC78D-9B4E-4CC7-9928-7D593C1CEADA}">
      <formula1>$A$123:$A$125</formula1>
    </dataValidation>
  </dataValidations>
  <pageMargins left="0.25" right="0.25" top="0.75" bottom="0.75" header="0.3" footer="0.3"/>
  <pageSetup paperSize="9" orientation="portrait" r:id="rId1"/>
  <headerFooter>
    <oddFooter xml:space="preserve">&amp;L&amp;8QM-TEM-003 Rev 0&amp;C&amp;KFF0000CONTROLLED DISCLOSURE
&amp;8&amp;K000000It is the responsibility of the user to ensure that the latest version is used. The latest version will be published on our website.
</oddFooter>
  </headerFooter>
  <rowBreaks count="3" manualBreakCount="3">
    <brk id="29" max="8" man="1"/>
    <brk id="59" max="8" man="1"/>
    <brk id="73"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locked="0" defaultSize="0" print="0" autoFill="0" autoLine="0" autoPict="0" altText="Colloquiums">
                <anchor moveWithCells="1">
                  <from>
                    <xdr:col>7</xdr:col>
                    <xdr:colOff>22860</xdr:colOff>
                    <xdr:row>111</xdr:row>
                    <xdr:rowOff>60960</xdr:rowOff>
                  </from>
                  <to>
                    <xdr:col>8</xdr:col>
                    <xdr:colOff>45720</xdr:colOff>
                    <xdr:row>112</xdr:row>
                    <xdr:rowOff>205740</xdr:rowOff>
                  </to>
                </anchor>
              </controlPr>
            </control>
          </mc:Choice>
        </mc:AlternateContent>
        <mc:AlternateContent xmlns:mc="http://schemas.openxmlformats.org/markup-compatibility/2006">
          <mc:Choice Requires="x14">
            <control shapeId="1034" r:id="rId5" name="Check Box 10">
              <controlPr defaultSize="0" print="0" autoFill="0" autoLine="0" autoPict="0" altText="Colloquiums">
                <anchor moveWithCells="1">
                  <from>
                    <xdr:col>4</xdr:col>
                    <xdr:colOff>22860</xdr:colOff>
                    <xdr:row>75</xdr:row>
                    <xdr:rowOff>60960</xdr:rowOff>
                  </from>
                  <to>
                    <xdr:col>5</xdr:col>
                    <xdr:colOff>30480</xdr:colOff>
                    <xdr:row>77</xdr:row>
                    <xdr:rowOff>22860</xdr:rowOff>
                  </to>
                </anchor>
              </controlPr>
            </control>
          </mc:Choice>
        </mc:AlternateContent>
        <mc:AlternateContent xmlns:mc="http://schemas.openxmlformats.org/markup-compatibility/2006">
          <mc:Choice Requires="x14">
            <control shapeId="1035" r:id="rId6" name="Check Box 11">
              <controlPr defaultSize="0" print="0" autoFill="0" autoLine="0" autoPict="0" altText="Colloquiums">
                <anchor moveWithCells="1">
                  <from>
                    <xdr:col>4</xdr:col>
                    <xdr:colOff>22860</xdr:colOff>
                    <xdr:row>77</xdr:row>
                    <xdr:rowOff>60960</xdr:rowOff>
                  </from>
                  <to>
                    <xdr:col>5</xdr:col>
                    <xdr:colOff>22860</xdr:colOff>
                    <xdr:row>79</xdr:row>
                    <xdr:rowOff>15240</xdr:rowOff>
                  </to>
                </anchor>
              </controlPr>
            </control>
          </mc:Choice>
        </mc:AlternateContent>
        <mc:AlternateContent xmlns:mc="http://schemas.openxmlformats.org/markup-compatibility/2006">
          <mc:Choice Requires="x14">
            <control shapeId="1036" r:id="rId7" name="Check Box 12">
              <controlPr defaultSize="0" print="0" autoFill="0" autoLine="0" autoPict="0" altText="Colloquiums">
                <anchor moveWithCells="1">
                  <from>
                    <xdr:col>4</xdr:col>
                    <xdr:colOff>15240</xdr:colOff>
                    <xdr:row>79</xdr:row>
                    <xdr:rowOff>60960</xdr:rowOff>
                  </from>
                  <to>
                    <xdr:col>5</xdr:col>
                    <xdr:colOff>22860</xdr:colOff>
                    <xdr:row>81</xdr:row>
                    <xdr:rowOff>7620</xdr:rowOff>
                  </to>
                </anchor>
              </controlPr>
            </control>
          </mc:Choice>
        </mc:AlternateContent>
        <mc:AlternateContent xmlns:mc="http://schemas.openxmlformats.org/markup-compatibility/2006">
          <mc:Choice Requires="x14">
            <control shapeId="1037" r:id="rId8" name="Check Box 13">
              <controlPr defaultSize="0" print="0" autoFill="0" autoLine="0" autoPict="0" altText="Colloquiums">
                <anchor moveWithCells="1">
                  <from>
                    <xdr:col>4</xdr:col>
                    <xdr:colOff>22860</xdr:colOff>
                    <xdr:row>81</xdr:row>
                    <xdr:rowOff>60960</xdr:rowOff>
                  </from>
                  <to>
                    <xdr:col>5</xdr:col>
                    <xdr:colOff>22860</xdr:colOff>
                    <xdr:row>83</xdr:row>
                    <xdr:rowOff>7620</xdr:rowOff>
                  </to>
                </anchor>
              </controlPr>
            </control>
          </mc:Choice>
        </mc:AlternateContent>
        <mc:AlternateContent xmlns:mc="http://schemas.openxmlformats.org/markup-compatibility/2006">
          <mc:Choice Requires="x14">
            <control shapeId="1038" r:id="rId9" name="Check Box 14">
              <controlPr defaultSize="0" print="0" autoFill="0" autoLine="0" autoPict="0" altText="Colloquiums">
                <anchor moveWithCells="1">
                  <from>
                    <xdr:col>4</xdr:col>
                    <xdr:colOff>22860</xdr:colOff>
                    <xdr:row>83</xdr:row>
                    <xdr:rowOff>60960</xdr:rowOff>
                  </from>
                  <to>
                    <xdr:col>5</xdr:col>
                    <xdr:colOff>22860</xdr:colOff>
                    <xdr:row>85</xdr:row>
                    <xdr:rowOff>7620</xdr:rowOff>
                  </to>
                </anchor>
              </controlPr>
            </control>
          </mc:Choice>
        </mc:AlternateContent>
        <mc:AlternateContent xmlns:mc="http://schemas.openxmlformats.org/markup-compatibility/2006">
          <mc:Choice Requires="x14">
            <control shapeId="1041" r:id="rId10" name="Check Box 17">
              <controlPr defaultSize="0" print="0" autoFill="0" autoLine="0" autoPict="0" altText="Colloquiums">
                <anchor moveWithCells="1">
                  <from>
                    <xdr:col>4</xdr:col>
                    <xdr:colOff>38100</xdr:colOff>
                    <xdr:row>87</xdr:row>
                    <xdr:rowOff>22860</xdr:rowOff>
                  </from>
                  <to>
                    <xdr:col>5</xdr:col>
                    <xdr:colOff>45720</xdr:colOff>
                    <xdr:row>87</xdr:row>
                    <xdr:rowOff>251460</xdr:rowOff>
                  </to>
                </anchor>
              </controlPr>
            </control>
          </mc:Choice>
        </mc:AlternateContent>
        <mc:AlternateContent xmlns:mc="http://schemas.openxmlformats.org/markup-compatibility/2006">
          <mc:Choice Requires="x14">
            <control shapeId="1042" r:id="rId11" name="Check Box 18">
              <controlPr defaultSize="0" print="0" autoFill="0" autoLine="0" autoPict="0" altText="Colloquiums">
                <anchor moveWithCells="1">
                  <from>
                    <xdr:col>4</xdr:col>
                    <xdr:colOff>30480</xdr:colOff>
                    <xdr:row>89</xdr:row>
                    <xdr:rowOff>22860</xdr:rowOff>
                  </from>
                  <to>
                    <xdr:col>5</xdr:col>
                    <xdr:colOff>45720</xdr:colOff>
                    <xdr:row>89</xdr:row>
                    <xdr:rowOff>243840</xdr:rowOff>
                  </to>
                </anchor>
              </controlPr>
            </control>
          </mc:Choice>
        </mc:AlternateContent>
        <mc:AlternateContent xmlns:mc="http://schemas.openxmlformats.org/markup-compatibility/2006">
          <mc:Choice Requires="x14">
            <control shapeId="1043" r:id="rId12" name="Check Box 19">
              <controlPr defaultSize="0" print="0" autoFill="0" autoLine="0" autoPict="0" altText="Colloquiums">
                <anchor moveWithCells="1">
                  <from>
                    <xdr:col>7</xdr:col>
                    <xdr:colOff>22860</xdr:colOff>
                    <xdr:row>87</xdr:row>
                    <xdr:rowOff>22860</xdr:rowOff>
                  </from>
                  <to>
                    <xdr:col>8</xdr:col>
                    <xdr:colOff>60960</xdr:colOff>
                    <xdr:row>87</xdr:row>
                    <xdr:rowOff>236220</xdr:rowOff>
                  </to>
                </anchor>
              </controlPr>
            </control>
          </mc:Choice>
        </mc:AlternateContent>
        <mc:AlternateContent xmlns:mc="http://schemas.openxmlformats.org/markup-compatibility/2006">
          <mc:Choice Requires="x14">
            <control shapeId="1045" r:id="rId13" name="Check Box 21">
              <controlPr defaultSize="0" print="0" autoFill="0" autoLine="0" autoPict="0" altText="Colloquiums">
                <anchor moveWithCells="1">
                  <from>
                    <xdr:col>7</xdr:col>
                    <xdr:colOff>15240</xdr:colOff>
                    <xdr:row>89</xdr:row>
                    <xdr:rowOff>38100</xdr:rowOff>
                  </from>
                  <to>
                    <xdr:col>8</xdr:col>
                    <xdr:colOff>45720</xdr:colOff>
                    <xdr:row>89</xdr:row>
                    <xdr:rowOff>251460</xdr:rowOff>
                  </to>
                </anchor>
              </controlPr>
            </control>
          </mc:Choice>
        </mc:AlternateContent>
        <mc:AlternateContent xmlns:mc="http://schemas.openxmlformats.org/markup-compatibility/2006">
          <mc:Choice Requires="x14">
            <control shapeId="1046" r:id="rId14" name="Check Box 22">
              <controlPr defaultSize="0" print="0" autoFill="0" autoLine="0" autoPict="0" altText="Colloquiums">
                <anchor moveWithCells="1">
                  <from>
                    <xdr:col>4</xdr:col>
                    <xdr:colOff>22860</xdr:colOff>
                    <xdr:row>91</xdr:row>
                    <xdr:rowOff>45720</xdr:rowOff>
                  </from>
                  <to>
                    <xdr:col>5</xdr:col>
                    <xdr:colOff>30480</xdr:colOff>
                    <xdr:row>93</xdr:row>
                    <xdr:rowOff>22860</xdr:rowOff>
                  </to>
                </anchor>
              </controlPr>
            </control>
          </mc:Choice>
        </mc:AlternateContent>
        <mc:AlternateContent xmlns:mc="http://schemas.openxmlformats.org/markup-compatibility/2006">
          <mc:Choice Requires="x14">
            <control shapeId="1047" r:id="rId15" name="Check Box 23">
              <controlPr defaultSize="0" print="0" autoFill="0" autoLine="0" autoPict="0" altText="Colloquiums">
                <anchor moveWithCells="1">
                  <from>
                    <xdr:col>4</xdr:col>
                    <xdr:colOff>30480</xdr:colOff>
                    <xdr:row>93</xdr:row>
                    <xdr:rowOff>45720</xdr:rowOff>
                  </from>
                  <to>
                    <xdr:col>5</xdr:col>
                    <xdr:colOff>38100</xdr:colOff>
                    <xdr:row>95</xdr:row>
                    <xdr:rowOff>30480</xdr:rowOff>
                  </to>
                </anchor>
              </controlPr>
            </control>
          </mc:Choice>
        </mc:AlternateContent>
        <mc:AlternateContent xmlns:mc="http://schemas.openxmlformats.org/markup-compatibility/2006">
          <mc:Choice Requires="x14">
            <control shapeId="1048" r:id="rId16" name="Check Box 24">
              <controlPr defaultSize="0" print="0" autoFill="0" autoLine="0" autoPict="0" altText="Colloquiums">
                <anchor moveWithCells="1">
                  <from>
                    <xdr:col>4</xdr:col>
                    <xdr:colOff>30480</xdr:colOff>
                    <xdr:row>95</xdr:row>
                    <xdr:rowOff>45720</xdr:rowOff>
                  </from>
                  <to>
                    <xdr:col>5</xdr:col>
                    <xdr:colOff>38100</xdr:colOff>
                    <xdr:row>97</xdr:row>
                    <xdr:rowOff>30480</xdr:rowOff>
                  </to>
                </anchor>
              </controlPr>
            </control>
          </mc:Choice>
        </mc:AlternateContent>
        <mc:AlternateContent xmlns:mc="http://schemas.openxmlformats.org/markup-compatibility/2006">
          <mc:Choice Requires="x14">
            <control shapeId="1049" r:id="rId17" name="Check Box 25">
              <controlPr defaultSize="0" print="0" autoFill="0" autoLine="0" autoPict="0" altText="Colloquiums">
                <anchor moveWithCells="1">
                  <from>
                    <xdr:col>4</xdr:col>
                    <xdr:colOff>22860</xdr:colOff>
                    <xdr:row>97</xdr:row>
                    <xdr:rowOff>38100</xdr:rowOff>
                  </from>
                  <to>
                    <xdr:col>5</xdr:col>
                    <xdr:colOff>30480</xdr:colOff>
                    <xdr:row>99</xdr:row>
                    <xdr:rowOff>22860</xdr:rowOff>
                  </to>
                </anchor>
              </controlPr>
            </control>
          </mc:Choice>
        </mc:AlternateContent>
        <mc:AlternateContent xmlns:mc="http://schemas.openxmlformats.org/markup-compatibility/2006">
          <mc:Choice Requires="x14">
            <control shapeId="1050" r:id="rId18" name="Check Box 26">
              <controlPr defaultSize="0" print="0" autoFill="0" autoLine="0" autoPict="0" altText="Colloquiums">
                <anchor moveWithCells="1">
                  <from>
                    <xdr:col>4</xdr:col>
                    <xdr:colOff>22860</xdr:colOff>
                    <xdr:row>99</xdr:row>
                    <xdr:rowOff>53340</xdr:rowOff>
                  </from>
                  <to>
                    <xdr:col>5</xdr:col>
                    <xdr:colOff>30480</xdr:colOff>
                    <xdr:row>101</xdr:row>
                    <xdr:rowOff>38100</xdr:rowOff>
                  </to>
                </anchor>
              </controlPr>
            </control>
          </mc:Choice>
        </mc:AlternateContent>
        <mc:AlternateContent xmlns:mc="http://schemas.openxmlformats.org/markup-compatibility/2006">
          <mc:Choice Requires="x14">
            <control shapeId="1052" r:id="rId19" name="Check Box 28">
              <controlPr defaultSize="0" print="0" autoFill="0" autoLine="0" autoPict="0" altText="Colloquiums">
                <anchor moveWithCells="1">
                  <from>
                    <xdr:col>4</xdr:col>
                    <xdr:colOff>30480</xdr:colOff>
                    <xdr:row>102</xdr:row>
                    <xdr:rowOff>45720</xdr:rowOff>
                  </from>
                  <to>
                    <xdr:col>5</xdr:col>
                    <xdr:colOff>45720</xdr:colOff>
                    <xdr:row>102</xdr:row>
                    <xdr:rowOff>266700</xdr:rowOff>
                  </to>
                </anchor>
              </controlPr>
            </control>
          </mc:Choice>
        </mc:AlternateContent>
        <mc:AlternateContent xmlns:mc="http://schemas.openxmlformats.org/markup-compatibility/2006">
          <mc:Choice Requires="x14">
            <control shapeId="1054" r:id="rId20" name="Check Box 30">
              <controlPr defaultSize="0" print="0" autoFill="0" autoLine="0" autoPict="0" altText="Colloquiums">
                <anchor moveWithCells="1">
                  <from>
                    <xdr:col>7</xdr:col>
                    <xdr:colOff>15240</xdr:colOff>
                    <xdr:row>91</xdr:row>
                    <xdr:rowOff>60960</xdr:rowOff>
                  </from>
                  <to>
                    <xdr:col>8</xdr:col>
                    <xdr:colOff>53340</xdr:colOff>
                    <xdr:row>93</xdr:row>
                    <xdr:rowOff>22860</xdr:rowOff>
                  </to>
                </anchor>
              </controlPr>
            </control>
          </mc:Choice>
        </mc:AlternateContent>
        <mc:AlternateContent xmlns:mc="http://schemas.openxmlformats.org/markup-compatibility/2006">
          <mc:Choice Requires="x14">
            <control shapeId="1055" r:id="rId21" name="Check Box 31">
              <controlPr defaultSize="0" print="0" autoFill="0" autoLine="0" autoPict="0" altText="Colloquiums">
                <anchor moveWithCells="1">
                  <from>
                    <xdr:col>7</xdr:col>
                    <xdr:colOff>15240</xdr:colOff>
                    <xdr:row>93</xdr:row>
                    <xdr:rowOff>60960</xdr:rowOff>
                  </from>
                  <to>
                    <xdr:col>8</xdr:col>
                    <xdr:colOff>53340</xdr:colOff>
                    <xdr:row>95</xdr:row>
                    <xdr:rowOff>22860</xdr:rowOff>
                  </to>
                </anchor>
              </controlPr>
            </control>
          </mc:Choice>
        </mc:AlternateContent>
        <mc:AlternateContent xmlns:mc="http://schemas.openxmlformats.org/markup-compatibility/2006">
          <mc:Choice Requires="x14">
            <control shapeId="1056" r:id="rId22" name="Check Box 32">
              <controlPr defaultSize="0" print="0" autoFill="0" autoLine="0" autoPict="0" altText="Colloquiums">
                <anchor moveWithCells="1">
                  <from>
                    <xdr:col>7</xdr:col>
                    <xdr:colOff>7620</xdr:colOff>
                    <xdr:row>95</xdr:row>
                    <xdr:rowOff>60960</xdr:rowOff>
                  </from>
                  <to>
                    <xdr:col>8</xdr:col>
                    <xdr:colOff>45720</xdr:colOff>
                    <xdr:row>97</xdr:row>
                    <xdr:rowOff>30480</xdr:rowOff>
                  </to>
                </anchor>
              </controlPr>
            </control>
          </mc:Choice>
        </mc:AlternateContent>
        <mc:AlternateContent xmlns:mc="http://schemas.openxmlformats.org/markup-compatibility/2006">
          <mc:Choice Requires="x14">
            <control shapeId="1057" r:id="rId23" name="Check Box 33">
              <controlPr defaultSize="0" print="0" autoFill="0" autoLine="0" autoPict="0" altText="Colloquiums">
                <anchor moveWithCells="1">
                  <from>
                    <xdr:col>7</xdr:col>
                    <xdr:colOff>7620</xdr:colOff>
                    <xdr:row>97</xdr:row>
                    <xdr:rowOff>60960</xdr:rowOff>
                  </from>
                  <to>
                    <xdr:col>8</xdr:col>
                    <xdr:colOff>45720</xdr:colOff>
                    <xdr:row>99</xdr:row>
                    <xdr:rowOff>22860</xdr:rowOff>
                  </to>
                </anchor>
              </controlPr>
            </control>
          </mc:Choice>
        </mc:AlternateContent>
        <mc:AlternateContent xmlns:mc="http://schemas.openxmlformats.org/markup-compatibility/2006">
          <mc:Choice Requires="x14">
            <control shapeId="1058" r:id="rId24" name="Check Box 34">
              <controlPr defaultSize="0" print="0" autoFill="0" autoLine="0" autoPict="0" altText="Colloquiums">
                <anchor moveWithCells="1">
                  <from>
                    <xdr:col>7</xdr:col>
                    <xdr:colOff>7620</xdr:colOff>
                    <xdr:row>99</xdr:row>
                    <xdr:rowOff>53340</xdr:rowOff>
                  </from>
                  <to>
                    <xdr:col>8</xdr:col>
                    <xdr:colOff>45720</xdr:colOff>
                    <xdr:row>101</xdr:row>
                    <xdr:rowOff>22860</xdr:rowOff>
                  </to>
                </anchor>
              </controlPr>
            </control>
          </mc:Choice>
        </mc:AlternateContent>
        <mc:AlternateContent xmlns:mc="http://schemas.openxmlformats.org/markup-compatibility/2006">
          <mc:Choice Requires="x14">
            <control shapeId="1059" r:id="rId25" name="Check Box 35">
              <controlPr defaultSize="0" print="0" autoFill="0" autoLine="0" autoPict="0" altText="Colloquiums">
                <anchor moveWithCells="1">
                  <from>
                    <xdr:col>7</xdr:col>
                    <xdr:colOff>15240</xdr:colOff>
                    <xdr:row>102</xdr:row>
                    <xdr:rowOff>60960</xdr:rowOff>
                  </from>
                  <to>
                    <xdr:col>8</xdr:col>
                    <xdr:colOff>45720</xdr:colOff>
                    <xdr:row>102</xdr:row>
                    <xdr:rowOff>281940</xdr:rowOff>
                  </to>
                </anchor>
              </controlPr>
            </control>
          </mc:Choice>
        </mc:AlternateContent>
        <mc:AlternateContent xmlns:mc="http://schemas.openxmlformats.org/markup-compatibility/2006">
          <mc:Choice Requires="x14">
            <control shapeId="1060" r:id="rId26" name="Check Box 36">
              <controlPr defaultSize="0" print="0" autoFill="0" autoLine="0" autoPict="0" altText="Colloquiums">
                <anchor moveWithCells="1">
                  <from>
                    <xdr:col>7</xdr:col>
                    <xdr:colOff>0</xdr:colOff>
                    <xdr:row>106</xdr:row>
                    <xdr:rowOff>15240</xdr:rowOff>
                  </from>
                  <to>
                    <xdr:col>8</xdr:col>
                    <xdr:colOff>22860</xdr:colOff>
                    <xdr:row>107</xdr:row>
                    <xdr:rowOff>15240</xdr:rowOff>
                  </to>
                </anchor>
              </controlPr>
            </control>
          </mc:Choice>
        </mc:AlternateContent>
        <mc:AlternateContent xmlns:mc="http://schemas.openxmlformats.org/markup-compatibility/2006">
          <mc:Choice Requires="x14">
            <control shapeId="1062" r:id="rId27" name="Check Box 38">
              <controlPr defaultSize="0" print="0" autoFill="0" autoLine="0" autoPict="0" altText="Colloquiums">
                <anchor moveWithCells="1">
                  <from>
                    <xdr:col>7</xdr:col>
                    <xdr:colOff>7620</xdr:colOff>
                    <xdr:row>108</xdr:row>
                    <xdr:rowOff>0</xdr:rowOff>
                  </from>
                  <to>
                    <xdr:col>8</xdr:col>
                    <xdr:colOff>30480</xdr:colOff>
                    <xdr:row>109</xdr:row>
                    <xdr:rowOff>7620</xdr:rowOff>
                  </to>
                </anchor>
              </controlPr>
            </control>
          </mc:Choice>
        </mc:AlternateContent>
        <mc:AlternateContent xmlns:mc="http://schemas.openxmlformats.org/markup-compatibility/2006">
          <mc:Choice Requires="x14">
            <control shapeId="1063" r:id="rId28" name="Check Box 39">
              <controlPr defaultSize="0" print="0" autoFill="0" autoLine="0" autoPict="0" altText="Colloquiums">
                <anchor moveWithCells="1">
                  <from>
                    <xdr:col>7</xdr:col>
                    <xdr:colOff>7620</xdr:colOff>
                    <xdr:row>110</xdr:row>
                    <xdr:rowOff>15240</xdr:rowOff>
                  </from>
                  <to>
                    <xdr:col>8</xdr:col>
                    <xdr:colOff>22860</xdr:colOff>
                    <xdr:row>111</xdr:row>
                    <xdr:rowOff>15240</xdr:rowOff>
                  </to>
                </anchor>
              </controlPr>
            </control>
          </mc:Choice>
        </mc:AlternateContent>
        <mc:AlternateContent xmlns:mc="http://schemas.openxmlformats.org/markup-compatibility/2006">
          <mc:Choice Requires="x14">
            <control shapeId="1064" r:id="rId29" name="Check Box 40">
              <controlPr defaultSize="0" print="0" autoFill="0" autoLine="0" autoPict="0" altText="Colloquiums">
                <anchor moveWithCells="1">
                  <from>
                    <xdr:col>4</xdr:col>
                    <xdr:colOff>22860</xdr:colOff>
                    <xdr:row>106</xdr:row>
                    <xdr:rowOff>7620</xdr:rowOff>
                  </from>
                  <to>
                    <xdr:col>5</xdr:col>
                    <xdr:colOff>45720</xdr:colOff>
                    <xdr:row>107</xdr:row>
                    <xdr:rowOff>15240</xdr:rowOff>
                  </to>
                </anchor>
              </controlPr>
            </control>
          </mc:Choice>
        </mc:AlternateContent>
        <mc:AlternateContent xmlns:mc="http://schemas.openxmlformats.org/markup-compatibility/2006">
          <mc:Choice Requires="x14">
            <control shapeId="1065" r:id="rId30" name="Check Box 41">
              <controlPr defaultSize="0" print="0" autoFill="0" autoLine="0" autoPict="0" altText="Colloquiums">
                <anchor moveWithCells="1">
                  <from>
                    <xdr:col>4</xdr:col>
                    <xdr:colOff>22860</xdr:colOff>
                    <xdr:row>107</xdr:row>
                    <xdr:rowOff>68580</xdr:rowOff>
                  </from>
                  <to>
                    <xdr:col>5</xdr:col>
                    <xdr:colOff>38100</xdr:colOff>
                    <xdr:row>109</xdr:row>
                    <xdr:rowOff>0</xdr:rowOff>
                  </to>
                </anchor>
              </controlPr>
            </control>
          </mc:Choice>
        </mc:AlternateContent>
        <mc:AlternateContent xmlns:mc="http://schemas.openxmlformats.org/markup-compatibility/2006">
          <mc:Choice Requires="x14">
            <control shapeId="1066" r:id="rId31" name="Check Box 42">
              <controlPr defaultSize="0" print="0" autoFill="0" autoLine="0" autoPict="0" altText="Colloquiums">
                <anchor moveWithCells="1">
                  <from>
                    <xdr:col>4</xdr:col>
                    <xdr:colOff>22860</xdr:colOff>
                    <xdr:row>110</xdr:row>
                    <xdr:rowOff>7620</xdr:rowOff>
                  </from>
                  <to>
                    <xdr:col>5</xdr:col>
                    <xdr:colOff>38100</xdr:colOff>
                    <xdr:row>111</xdr:row>
                    <xdr:rowOff>15240</xdr:rowOff>
                  </to>
                </anchor>
              </controlPr>
            </control>
          </mc:Choice>
        </mc:AlternateContent>
        <mc:AlternateContent xmlns:mc="http://schemas.openxmlformats.org/markup-compatibility/2006">
          <mc:Choice Requires="x14">
            <control shapeId="1067" r:id="rId32" name="Check Box 43">
              <controlPr defaultSize="0" print="0" autoFill="0" autoLine="0" autoPict="0" altText="Colloquiums">
                <anchor moveWithCells="1">
                  <from>
                    <xdr:col>4</xdr:col>
                    <xdr:colOff>22860</xdr:colOff>
                    <xdr:row>112</xdr:row>
                    <xdr:rowOff>0</xdr:rowOff>
                  </from>
                  <to>
                    <xdr:col>5</xdr:col>
                    <xdr:colOff>30480</xdr:colOff>
                    <xdr:row>113</xdr:row>
                    <xdr:rowOff>7620</xdr:rowOff>
                  </to>
                </anchor>
              </controlPr>
            </control>
          </mc:Choice>
        </mc:AlternateContent>
        <mc:AlternateContent xmlns:mc="http://schemas.openxmlformats.org/markup-compatibility/2006">
          <mc:Choice Requires="x14">
            <control shapeId="1068" r:id="rId33" name="Check Box 44">
              <controlPr defaultSize="0" print="0" autoFill="0" autoLine="0" autoPict="0" altText="Colloquiums">
                <anchor moveWithCells="1">
                  <from>
                    <xdr:col>4</xdr:col>
                    <xdr:colOff>22860</xdr:colOff>
                    <xdr:row>114</xdr:row>
                    <xdr:rowOff>0</xdr:rowOff>
                  </from>
                  <to>
                    <xdr:col>5</xdr:col>
                    <xdr:colOff>38100</xdr:colOff>
                    <xdr:row>115</xdr:row>
                    <xdr:rowOff>7620</xdr:rowOff>
                  </to>
                </anchor>
              </controlPr>
            </control>
          </mc:Choice>
        </mc:AlternateContent>
        <mc:AlternateContent xmlns:mc="http://schemas.openxmlformats.org/markup-compatibility/2006">
          <mc:Choice Requires="x14">
            <control shapeId="1069" r:id="rId34" name="Check Box 45">
              <controlPr defaultSize="0" print="0" autoFill="0" autoLine="0" autoPict="0" altText="Colloquiums">
                <anchor moveWithCells="1">
                  <from>
                    <xdr:col>4</xdr:col>
                    <xdr:colOff>22860</xdr:colOff>
                    <xdr:row>116</xdr:row>
                    <xdr:rowOff>7620</xdr:rowOff>
                  </from>
                  <to>
                    <xdr:col>5</xdr:col>
                    <xdr:colOff>38100</xdr:colOff>
                    <xdr:row>117</xdr:row>
                    <xdr:rowOff>15240</xdr:rowOff>
                  </to>
                </anchor>
              </controlPr>
            </control>
          </mc:Choice>
        </mc:AlternateContent>
        <mc:AlternateContent xmlns:mc="http://schemas.openxmlformats.org/markup-compatibility/2006">
          <mc:Choice Requires="x14">
            <control shapeId="1070" r:id="rId35" name="Check Box 46">
              <controlPr defaultSize="0" print="0" autoFill="0" autoLine="0" autoPict="0" altText="Colloquiums">
                <anchor moveWithCells="1">
                  <from>
                    <xdr:col>7</xdr:col>
                    <xdr:colOff>22860</xdr:colOff>
                    <xdr:row>75</xdr:row>
                    <xdr:rowOff>60960</xdr:rowOff>
                  </from>
                  <to>
                    <xdr:col>8</xdr:col>
                    <xdr:colOff>60960</xdr:colOff>
                    <xdr:row>76</xdr:row>
                    <xdr:rowOff>198120</xdr:rowOff>
                  </to>
                </anchor>
              </controlPr>
            </control>
          </mc:Choice>
        </mc:AlternateContent>
        <mc:AlternateContent xmlns:mc="http://schemas.openxmlformats.org/markup-compatibility/2006">
          <mc:Choice Requires="x14">
            <control shapeId="1071" r:id="rId36" name="Check Box 47">
              <controlPr defaultSize="0" print="0" autoFill="0" autoLine="0" autoPict="0" altText="Colloquiums">
                <anchor moveWithCells="1">
                  <from>
                    <xdr:col>7</xdr:col>
                    <xdr:colOff>22860</xdr:colOff>
                    <xdr:row>77</xdr:row>
                    <xdr:rowOff>60960</xdr:rowOff>
                  </from>
                  <to>
                    <xdr:col>8</xdr:col>
                    <xdr:colOff>53340</xdr:colOff>
                    <xdr:row>78</xdr:row>
                    <xdr:rowOff>198120</xdr:rowOff>
                  </to>
                </anchor>
              </controlPr>
            </control>
          </mc:Choice>
        </mc:AlternateContent>
        <mc:AlternateContent xmlns:mc="http://schemas.openxmlformats.org/markup-compatibility/2006">
          <mc:Choice Requires="x14">
            <control shapeId="1072" r:id="rId37" name="Check Box 48">
              <controlPr defaultSize="0" print="0" autoFill="0" autoLine="0" autoPict="0" altText="Colloquiums">
                <anchor moveWithCells="1">
                  <from>
                    <xdr:col>7</xdr:col>
                    <xdr:colOff>30480</xdr:colOff>
                    <xdr:row>79</xdr:row>
                    <xdr:rowOff>60960</xdr:rowOff>
                  </from>
                  <to>
                    <xdr:col>8</xdr:col>
                    <xdr:colOff>60960</xdr:colOff>
                    <xdr:row>81</xdr:row>
                    <xdr:rowOff>7620</xdr:rowOff>
                  </to>
                </anchor>
              </controlPr>
            </control>
          </mc:Choice>
        </mc:AlternateContent>
        <mc:AlternateContent xmlns:mc="http://schemas.openxmlformats.org/markup-compatibility/2006">
          <mc:Choice Requires="x14">
            <control shapeId="1073" r:id="rId38" name="Check Box 49">
              <controlPr defaultSize="0" print="0" autoFill="0" autoLine="0" autoPict="0" altText="Colloquiums">
                <anchor moveWithCells="1">
                  <from>
                    <xdr:col>7</xdr:col>
                    <xdr:colOff>22860</xdr:colOff>
                    <xdr:row>81</xdr:row>
                    <xdr:rowOff>68580</xdr:rowOff>
                  </from>
                  <to>
                    <xdr:col>8</xdr:col>
                    <xdr:colOff>60960</xdr:colOff>
                    <xdr:row>83</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20E91-BA7E-4496-B699-61700B626B0A}">
  <sheetPr>
    <tabColor rgb="FFFF0000"/>
  </sheetPr>
  <dimension ref="A1:J64"/>
  <sheetViews>
    <sheetView showGridLines="0" view="pageBreakPreview" zoomScale="110" zoomScaleNormal="100" zoomScaleSheetLayoutView="110" workbookViewId="0">
      <selection activeCell="C5" sqref="C5:H5"/>
    </sheetView>
  </sheetViews>
  <sheetFormatPr defaultColWidth="9.21875" defaultRowHeight="13.8" x14ac:dyDescent="0.25"/>
  <cols>
    <col min="1" max="1" width="4.109375" style="50" customWidth="1"/>
    <col min="2" max="2" width="22.44140625" style="51" customWidth="1"/>
    <col min="3" max="3" width="12.109375" style="51" customWidth="1"/>
    <col min="4" max="4" width="9.33203125" style="51" customWidth="1"/>
    <col min="5" max="5" width="7.5546875" style="51" customWidth="1"/>
    <col min="6" max="6" width="3.77734375" style="51" customWidth="1"/>
    <col min="7" max="7" width="7.77734375" style="51" customWidth="1"/>
    <col min="8" max="8" width="20.6640625" style="51" customWidth="1"/>
    <col min="9" max="9" width="3.5546875" style="51" customWidth="1"/>
    <col min="10" max="10" width="9.77734375" style="51" customWidth="1"/>
    <col min="11" max="11" width="3" style="50" customWidth="1"/>
    <col min="12" max="16384" width="9.21875" style="50"/>
  </cols>
  <sheetData>
    <row r="1" spans="1:10" ht="19.95" customHeight="1" x14ac:dyDescent="0.25">
      <c r="A1" s="692" t="s">
        <v>388</v>
      </c>
      <c r="B1" s="693"/>
      <c r="C1" s="453" t="s">
        <v>394</v>
      </c>
      <c r="D1" s="454"/>
      <c r="E1" s="454"/>
      <c r="F1" s="454"/>
      <c r="G1" s="454"/>
      <c r="H1" s="455"/>
      <c r="I1" s="436"/>
      <c r="J1" s="437"/>
    </row>
    <row r="2" spans="1:10" ht="14.55" customHeight="1" x14ac:dyDescent="0.25">
      <c r="A2" s="694" t="s">
        <v>156</v>
      </c>
      <c r="B2" s="695"/>
      <c r="C2" s="456"/>
      <c r="D2" s="457"/>
      <c r="E2" s="457"/>
      <c r="F2" s="457"/>
      <c r="G2" s="457"/>
      <c r="H2" s="458"/>
      <c r="I2" s="438"/>
      <c r="J2" s="439"/>
    </row>
    <row r="3" spans="1:10" s="54" customFormat="1" ht="11.55" customHeight="1" x14ac:dyDescent="0.2">
      <c r="A3" s="696" t="s">
        <v>389</v>
      </c>
      <c r="B3" s="697"/>
      <c r="C3" s="456"/>
      <c r="D3" s="457"/>
      <c r="E3" s="457"/>
      <c r="F3" s="457"/>
      <c r="G3" s="457"/>
      <c r="H3" s="458"/>
      <c r="I3" s="438"/>
      <c r="J3" s="439"/>
    </row>
    <row r="4" spans="1:10" ht="24.6" customHeight="1" x14ac:dyDescent="0.25">
      <c r="A4" s="698" t="s">
        <v>304</v>
      </c>
      <c r="B4" s="699"/>
      <c r="C4" s="459"/>
      <c r="D4" s="460"/>
      <c r="E4" s="460"/>
      <c r="F4" s="461"/>
      <c r="G4" s="461"/>
      <c r="H4" s="462"/>
      <c r="I4" s="438"/>
      <c r="J4" s="439"/>
    </row>
    <row r="5" spans="1:10" ht="19.95" customHeight="1" x14ac:dyDescent="0.25">
      <c r="A5" s="470" t="s">
        <v>390</v>
      </c>
      <c r="B5" s="700"/>
      <c r="C5" s="442"/>
      <c r="D5" s="443"/>
      <c r="E5" s="443"/>
      <c r="F5" s="444"/>
      <c r="G5" s="444"/>
      <c r="H5" s="445"/>
      <c r="I5" s="440"/>
      <c r="J5" s="441"/>
    </row>
    <row r="6" spans="1:10" ht="21.6" customHeight="1" x14ac:dyDescent="0.25">
      <c r="A6" s="701" t="s">
        <v>231</v>
      </c>
      <c r="B6" s="701"/>
      <c r="F6" s="115"/>
    </row>
    <row r="7" spans="1:10" ht="27" customHeight="1" x14ac:dyDescent="0.25">
      <c r="A7" s="702" t="s">
        <v>306</v>
      </c>
      <c r="B7" s="702"/>
      <c r="C7" s="702"/>
      <c r="D7" s="702"/>
      <c r="E7" s="702"/>
      <c r="F7" s="702"/>
      <c r="G7" s="702"/>
      <c r="H7" s="702"/>
      <c r="I7" s="702"/>
      <c r="J7" s="703"/>
    </row>
    <row r="8" spans="1:10" ht="21" customHeight="1" x14ac:dyDescent="0.25">
      <c r="A8" s="702" t="s">
        <v>307</v>
      </c>
      <c r="B8" s="703"/>
      <c r="C8" s="678">
        <f>'Comp Registration ECPD7 - sign'!B8</f>
        <v>0</v>
      </c>
      <c r="D8" s="679"/>
      <c r="E8" s="679"/>
      <c r="F8" s="679"/>
      <c r="G8" s="679"/>
      <c r="H8" s="679"/>
      <c r="I8" s="679"/>
      <c r="J8" s="680"/>
    </row>
    <row r="9" spans="1:10" ht="21" customHeight="1" x14ac:dyDescent="0.25">
      <c r="A9" s="702" t="s">
        <v>159</v>
      </c>
      <c r="B9" s="703"/>
      <c r="C9" s="678">
        <f>'Comp Registration ECPD7 - sign'!B9</f>
        <v>0</v>
      </c>
      <c r="D9" s="679"/>
      <c r="E9" s="679"/>
      <c r="F9" s="679"/>
      <c r="G9" s="679"/>
      <c r="H9" s="679"/>
      <c r="I9" s="679"/>
      <c r="J9" s="680"/>
    </row>
    <row r="10" spans="1:10" ht="21" customHeight="1" x14ac:dyDescent="0.25">
      <c r="A10" s="702" t="s">
        <v>392</v>
      </c>
      <c r="B10" s="703"/>
      <c r="C10" s="678" t="str">
        <f>"SAIMC_SP_"&amp;Admin!C5&amp;"_2022"</f>
        <v>SAIMC_SP_1_2022</v>
      </c>
      <c r="D10" s="679"/>
      <c r="E10" s="679"/>
      <c r="F10" s="679"/>
      <c r="G10" s="679"/>
      <c r="H10" s="679"/>
      <c r="I10" s="679"/>
      <c r="J10" s="681"/>
    </row>
    <row r="11" spans="1:10" ht="21" customHeight="1" x14ac:dyDescent="0.25">
      <c r="A11" s="702" t="s">
        <v>160</v>
      </c>
      <c r="B11" s="703"/>
      <c r="C11" s="682">
        <f>'Comp Registration ECPD7 - sign'!B10</f>
        <v>0</v>
      </c>
      <c r="D11" s="679"/>
      <c r="E11" s="679"/>
      <c r="F11" s="679"/>
      <c r="G11" s="679"/>
      <c r="H11" s="679"/>
      <c r="I11" s="679"/>
      <c r="J11" s="680"/>
    </row>
    <row r="12" spans="1:10" ht="21" customHeight="1" x14ac:dyDescent="0.25">
      <c r="A12" s="702" t="s">
        <v>244</v>
      </c>
      <c r="B12" s="703"/>
      <c r="C12" s="683">
        <f>'Comp Registration ECPD7 - sign'!B11</f>
        <v>0</v>
      </c>
      <c r="D12" s="679"/>
      <c r="E12" s="679"/>
      <c r="F12" s="679"/>
      <c r="G12" s="679"/>
      <c r="H12" s="679"/>
      <c r="I12" s="679"/>
      <c r="J12" s="680"/>
    </row>
    <row r="13" spans="1:10" ht="21" customHeight="1" x14ac:dyDescent="0.25">
      <c r="A13" s="702" t="s">
        <v>245</v>
      </c>
      <c r="B13" s="703"/>
      <c r="C13" s="683">
        <f>'Comp Registration ECPD7 - sign'!B12</f>
        <v>0</v>
      </c>
      <c r="D13" s="679"/>
      <c r="E13" s="679"/>
      <c r="F13" s="679"/>
      <c r="G13" s="679"/>
      <c r="H13" s="679"/>
      <c r="I13" s="679"/>
      <c r="J13" s="680"/>
    </row>
    <row r="14" spans="1:10" ht="21" customHeight="1" x14ac:dyDescent="0.25">
      <c r="A14" s="702" t="s">
        <v>162</v>
      </c>
      <c r="B14" s="703"/>
      <c r="C14" s="678">
        <f>'Comp Registration ECPD7 - sign'!B13</f>
        <v>0</v>
      </c>
      <c r="D14" s="679"/>
      <c r="E14" s="679"/>
      <c r="F14" s="679"/>
      <c r="G14" s="679"/>
      <c r="H14" s="679"/>
      <c r="I14" s="679"/>
      <c r="J14" s="680"/>
    </row>
    <row r="15" spans="1:10" ht="21" customHeight="1" x14ac:dyDescent="0.25">
      <c r="A15" s="702" t="s">
        <v>308</v>
      </c>
      <c r="B15" s="703"/>
      <c r="C15" s="96" t="s">
        <v>164</v>
      </c>
      <c r="D15" s="676">
        <f>'Comp Registration ECPD7 - sign'!C14</f>
        <v>0</v>
      </c>
      <c r="E15" s="677"/>
      <c r="F15" s="677"/>
      <c r="G15" s="677"/>
      <c r="H15" s="677"/>
      <c r="I15" s="677"/>
      <c r="J15" s="677"/>
    </row>
    <row r="16" spans="1:10" ht="21" customHeight="1" x14ac:dyDescent="0.25">
      <c r="A16" s="704"/>
      <c r="B16" s="705"/>
      <c r="C16" s="96" t="s">
        <v>165</v>
      </c>
      <c r="D16" s="676">
        <f>'Comp Registration ECPD7 - sign'!C15</f>
        <v>0</v>
      </c>
      <c r="E16" s="677"/>
      <c r="F16" s="677"/>
      <c r="G16" s="677"/>
      <c r="H16" s="677"/>
      <c r="I16" s="677"/>
      <c r="J16" s="677"/>
    </row>
    <row r="17" spans="1:10" ht="21" customHeight="1" x14ac:dyDescent="0.25">
      <c r="A17" s="704"/>
      <c r="B17" s="705"/>
      <c r="C17" s="96" t="s">
        <v>166</v>
      </c>
      <c r="D17" s="676">
        <f>'Comp Registration ECPD7 - sign'!C16</f>
        <v>0</v>
      </c>
      <c r="E17" s="677"/>
      <c r="F17" s="677"/>
      <c r="G17" s="677"/>
      <c r="H17" s="677"/>
      <c r="I17" s="677"/>
      <c r="J17" s="677"/>
    </row>
    <row r="18" spans="1:10" ht="21" customHeight="1" x14ac:dyDescent="0.25">
      <c r="A18" s="704"/>
      <c r="B18" s="705"/>
      <c r="C18" s="96" t="s">
        <v>167</v>
      </c>
      <c r="D18" s="676">
        <f>'Comp Registration ECPD7 - sign'!C17</f>
        <v>0</v>
      </c>
      <c r="E18" s="677"/>
      <c r="F18" s="677"/>
      <c r="G18" s="677"/>
      <c r="H18" s="677"/>
      <c r="I18" s="677"/>
      <c r="J18" s="677"/>
    </row>
    <row r="19" spans="1:10" ht="21" customHeight="1" x14ac:dyDescent="0.25">
      <c r="A19" s="704"/>
      <c r="B19" s="705"/>
      <c r="C19" s="96" t="s">
        <v>168</v>
      </c>
      <c r="D19" s="676">
        <f>'Comp Registration ECPD7 - sign'!C18</f>
        <v>0</v>
      </c>
      <c r="E19" s="677"/>
      <c r="F19" s="677"/>
      <c r="G19" s="677"/>
      <c r="H19" s="677"/>
      <c r="I19" s="677"/>
      <c r="J19" s="677"/>
    </row>
    <row r="20" spans="1:10" ht="21" customHeight="1" x14ac:dyDescent="0.25">
      <c r="A20" s="704"/>
      <c r="B20" s="705"/>
      <c r="C20" s="96" t="s">
        <v>169</v>
      </c>
      <c r="D20" s="676">
        <f>'Comp Registration ECPD7 - sign'!C19</f>
        <v>0</v>
      </c>
      <c r="E20" s="677"/>
      <c r="F20" s="677"/>
      <c r="G20" s="677"/>
      <c r="H20" s="677"/>
      <c r="I20" s="677"/>
      <c r="J20" s="677"/>
    </row>
    <row r="21" spans="1:10" ht="21" customHeight="1" x14ac:dyDescent="0.25">
      <c r="A21" s="702" t="s">
        <v>309</v>
      </c>
      <c r="B21" s="703"/>
      <c r="C21" s="678">
        <f>'Comp Registration ECPD7 - sign'!B20</f>
        <v>0</v>
      </c>
      <c r="D21" s="679"/>
      <c r="E21" s="679"/>
      <c r="F21" s="679"/>
      <c r="G21" s="679"/>
      <c r="H21" s="679"/>
      <c r="I21" s="679"/>
      <c r="J21" s="680"/>
    </row>
    <row r="22" spans="1:10" ht="21" customHeight="1" x14ac:dyDescent="0.25">
      <c r="A22" s="704"/>
      <c r="B22" s="704"/>
      <c r="C22" s="57"/>
      <c r="D22" s="57"/>
      <c r="E22" s="57"/>
      <c r="F22" s="57"/>
      <c r="G22" s="57"/>
      <c r="H22" s="57"/>
      <c r="I22" s="57"/>
      <c r="J22" s="57"/>
    </row>
    <row r="23" spans="1:10" ht="21" customHeight="1" x14ac:dyDescent="0.25">
      <c r="A23" s="702" t="s">
        <v>393</v>
      </c>
      <c r="B23" s="702"/>
      <c r="C23" s="702"/>
      <c r="D23" s="702"/>
      <c r="E23" s="702"/>
      <c r="F23" s="702"/>
      <c r="G23" s="702"/>
      <c r="H23" s="702"/>
      <c r="I23" s="702"/>
      <c r="J23" s="703"/>
    </row>
    <row r="24" spans="1:10" ht="21" customHeight="1" x14ac:dyDescent="0.25">
      <c r="A24" s="702" t="s">
        <v>311</v>
      </c>
      <c r="B24" s="703"/>
      <c r="C24" s="465">
        <f>'Comp Registration ECPD7 - sign'!B23</f>
        <v>0</v>
      </c>
      <c r="D24" s="464"/>
      <c r="E24" s="464"/>
      <c r="F24" s="464"/>
      <c r="G24" s="464"/>
      <c r="H24" s="464"/>
      <c r="I24" s="464"/>
      <c r="J24" s="464"/>
    </row>
    <row r="25" spans="1:10" ht="21" customHeight="1" x14ac:dyDescent="0.25">
      <c r="A25" s="702" t="s">
        <v>246</v>
      </c>
      <c r="B25" s="703"/>
      <c r="C25" s="465">
        <f>'Comp Registration ECPD7 - sign'!B24</f>
        <v>0</v>
      </c>
      <c r="D25" s="464"/>
      <c r="E25" s="464"/>
      <c r="F25" s="464"/>
      <c r="G25" s="464"/>
      <c r="H25" s="464"/>
      <c r="I25" s="464"/>
      <c r="J25" s="464"/>
    </row>
    <row r="26" spans="1:10" ht="21" customHeight="1" x14ac:dyDescent="0.25">
      <c r="A26" s="702" t="s">
        <v>312</v>
      </c>
      <c r="B26" s="703"/>
      <c r="C26" s="465">
        <f>'Comp Registration ECPD7 - sign'!B25</f>
        <v>0</v>
      </c>
      <c r="D26" s="464"/>
      <c r="E26" s="464"/>
      <c r="F26" s="464"/>
      <c r="G26" s="464"/>
      <c r="H26" s="464"/>
      <c r="I26" s="464"/>
      <c r="J26" s="464"/>
    </row>
    <row r="27" spans="1:10" ht="21" customHeight="1" x14ac:dyDescent="0.25">
      <c r="A27" s="702" t="s">
        <v>247</v>
      </c>
      <c r="B27" s="703"/>
      <c r="C27" s="465">
        <f>'Comp Registration ECPD7 - sign'!B26</f>
        <v>0</v>
      </c>
      <c r="D27" s="464"/>
      <c r="E27" s="464"/>
      <c r="F27" s="464"/>
      <c r="G27" s="464"/>
      <c r="H27" s="464"/>
      <c r="I27" s="464"/>
      <c r="J27" s="464"/>
    </row>
    <row r="28" spans="1:10" ht="21" customHeight="1" x14ac:dyDescent="0.25">
      <c r="A28" s="702" t="s">
        <v>313</v>
      </c>
      <c r="B28" s="703"/>
      <c r="C28" s="465">
        <f>'Comp Registration ECPD7 - sign'!B27</f>
        <v>0</v>
      </c>
      <c r="D28" s="464"/>
      <c r="E28" s="464"/>
      <c r="F28" s="464"/>
      <c r="G28" s="464"/>
      <c r="H28" s="464"/>
      <c r="I28" s="464"/>
      <c r="J28" s="464"/>
    </row>
    <row r="29" spans="1:10" ht="21" customHeight="1" x14ac:dyDescent="0.25">
      <c r="A29" s="702" t="s">
        <v>314</v>
      </c>
      <c r="B29" s="703"/>
      <c r="C29" s="689">
        <f>'Comp Registration ECPD7 - sign'!B28</f>
        <v>0</v>
      </c>
      <c r="D29" s="689"/>
      <c r="E29" s="689"/>
      <c r="F29" s="689"/>
      <c r="G29" s="689"/>
      <c r="H29" s="689"/>
      <c r="I29" s="689"/>
      <c r="J29" s="689"/>
    </row>
    <row r="30" spans="1:10" s="685" customFormat="1" ht="21" customHeight="1" x14ac:dyDescent="0.25">
      <c r="A30" s="706"/>
      <c r="B30" s="706"/>
      <c r="C30" s="684"/>
      <c r="D30" s="684"/>
      <c r="E30" s="684"/>
      <c r="F30" s="684"/>
      <c r="G30" s="684"/>
      <c r="H30" s="684"/>
      <c r="I30" s="684"/>
      <c r="J30" s="684"/>
    </row>
    <row r="31" spans="1:10" s="685" customFormat="1" ht="21" customHeight="1" x14ac:dyDescent="0.25">
      <c r="A31" s="706"/>
      <c r="B31" s="706"/>
      <c r="C31" s="684"/>
      <c r="D31" s="684"/>
      <c r="E31" s="684"/>
      <c r="F31" s="684"/>
      <c r="G31" s="684"/>
      <c r="H31" s="684"/>
      <c r="I31" s="684"/>
      <c r="J31" s="684"/>
    </row>
    <row r="32" spans="1:10" s="75" customFormat="1" ht="18" customHeight="1" x14ac:dyDescent="0.25">
      <c r="A32" s="707"/>
      <c r="B32" s="707"/>
      <c r="C32" s="687" t="s">
        <v>243</v>
      </c>
      <c r="D32" s="688"/>
      <c r="E32" s="688"/>
      <c r="F32" s="686"/>
      <c r="G32" s="686"/>
      <c r="H32" s="686"/>
    </row>
    <row r="33" spans="1:10" s="75" customFormat="1" ht="36.6" customHeight="1" x14ac:dyDescent="0.25">
      <c r="A33" s="708" t="s">
        <v>387</v>
      </c>
      <c r="B33" s="708"/>
      <c r="C33" s="708"/>
      <c r="D33" s="708"/>
      <c r="E33" s="708"/>
      <c r="F33" s="708"/>
      <c r="G33" s="708"/>
      <c r="H33" s="708"/>
    </row>
    <row r="34" spans="1:10" ht="19.95" customHeight="1" x14ac:dyDescent="0.25">
      <c r="A34" s="692" t="s">
        <v>327</v>
      </c>
      <c r="B34" s="693"/>
      <c r="C34" s="453" t="s">
        <v>394</v>
      </c>
      <c r="D34" s="454"/>
      <c r="E34" s="454"/>
      <c r="F34" s="454"/>
      <c r="G34" s="454"/>
      <c r="H34" s="455"/>
      <c r="I34" s="436"/>
      <c r="J34" s="437"/>
    </row>
    <row r="35" spans="1:10" ht="14.55" customHeight="1" x14ac:dyDescent="0.25">
      <c r="A35" s="694" t="s">
        <v>156</v>
      </c>
      <c r="B35" s="695"/>
      <c r="C35" s="456"/>
      <c r="D35" s="457"/>
      <c r="E35" s="457"/>
      <c r="F35" s="457"/>
      <c r="G35" s="457"/>
      <c r="H35" s="458"/>
      <c r="I35" s="438"/>
      <c r="J35" s="439"/>
    </row>
    <row r="36" spans="1:10" s="54" customFormat="1" ht="11.55" customHeight="1" x14ac:dyDescent="0.2">
      <c r="A36" s="696" t="s">
        <v>389</v>
      </c>
      <c r="B36" s="697"/>
      <c r="C36" s="456"/>
      <c r="D36" s="457"/>
      <c r="E36" s="457"/>
      <c r="F36" s="457"/>
      <c r="G36" s="457"/>
      <c r="H36" s="458"/>
      <c r="I36" s="438"/>
      <c r="J36" s="439"/>
    </row>
    <row r="37" spans="1:10" ht="24.6" customHeight="1" x14ac:dyDescent="0.25">
      <c r="A37" s="698" t="s">
        <v>304</v>
      </c>
      <c r="B37" s="699"/>
      <c r="C37" s="459"/>
      <c r="D37" s="460"/>
      <c r="E37" s="460"/>
      <c r="F37" s="461"/>
      <c r="G37" s="461"/>
      <c r="H37" s="462"/>
      <c r="I37" s="438"/>
      <c r="J37" s="439"/>
    </row>
    <row r="38" spans="1:10" ht="19.95" customHeight="1" x14ac:dyDescent="0.25">
      <c r="A38" s="470" t="s">
        <v>229</v>
      </c>
      <c r="B38" s="700"/>
      <c r="C38" s="478"/>
      <c r="D38" s="479"/>
      <c r="E38" s="479"/>
      <c r="F38" s="480"/>
      <c r="G38" s="480"/>
      <c r="H38" s="481"/>
      <c r="I38" s="438"/>
      <c r="J38" s="439"/>
    </row>
    <row r="39" spans="1:10" ht="19.95" customHeight="1" x14ac:dyDescent="0.25">
      <c r="A39" s="704"/>
      <c r="B39" s="704"/>
      <c r="C39" s="316"/>
      <c r="D39" s="316"/>
      <c r="E39" s="316"/>
      <c r="F39" s="398"/>
      <c r="G39" s="398"/>
      <c r="H39" s="398"/>
      <c r="I39" s="398"/>
      <c r="J39" s="398"/>
    </row>
    <row r="40" spans="1:10" ht="27" customHeight="1" x14ac:dyDescent="0.25">
      <c r="A40" s="702" t="s">
        <v>330</v>
      </c>
      <c r="B40" s="702"/>
      <c r="C40" s="702"/>
      <c r="D40" s="702"/>
      <c r="E40" s="702"/>
      <c r="F40" s="702"/>
      <c r="G40" s="702"/>
      <c r="H40" s="702"/>
      <c r="I40" s="702"/>
      <c r="J40" s="703"/>
    </row>
    <row r="41" spans="1:10" ht="27" customHeight="1" x14ac:dyDescent="0.25">
      <c r="A41" s="702" t="s">
        <v>311</v>
      </c>
      <c r="B41" s="703"/>
      <c r="C41" s="690">
        <f>'Comp Registration ECPD7 - sign'!B23</f>
        <v>0</v>
      </c>
      <c r="D41" s="691"/>
      <c r="E41" s="691"/>
      <c r="F41" s="679"/>
      <c r="G41" s="679"/>
      <c r="H41" s="679"/>
      <c r="I41" s="679"/>
      <c r="J41" s="680"/>
    </row>
    <row r="42" spans="1:10" ht="27" customHeight="1" x14ac:dyDescent="0.25">
      <c r="A42" s="702" t="s">
        <v>246</v>
      </c>
      <c r="B42" s="703"/>
      <c r="C42" s="690">
        <f>'Comp Registration ECPD7 - sign'!B24</f>
        <v>0</v>
      </c>
      <c r="D42" s="691"/>
      <c r="E42" s="691"/>
      <c r="F42" s="679"/>
      <c r="G42" s="679"/>
      <c r="H42" s="679"/>
      <c r="I42" s="679"/>
      <c r="J42" s="680"/>
    </row>
    <row r="43" spans="1:10" ht="27" customHeight="1" x14ac:dyDescent="0.25">
      <c r="A43" s="702" t="s">
        <v>312</v>
      </c>
      <c r="B43" s="703"/>
      <c r="C43" s="690">
        <f>'Comp Registration ECPD7 - sign'!B25</f>
        <v>0</v>
      </c>
      <c r="D43" s="691"/>
      <c r="E43" s="691"/>
      <c r="F43" s="679"/>
      <c r="G43" s="679"/>
      <c r="H43" s="679"/>
      <c r="I43" s="679"/>
      <c r="J43" s="680"/>
    </row>
    <row r="44" spans="1:10" ht="27" customHeight="1" x14ac:dyDescent="0.25">
      <c r="A44" s="702" t="s">
        <v>247</v>
      </c>
      <c r="B44" s="703"/>
      <c r="C44" s="690">
        <f>'Comp Registration ECPD7 - sign'!B26</f>
        <v>0</v>
      </c>
      <c r="D44" s="691"/>
      <c r="E44" s="691"/>
      <c r="F44" s="679"/>
      <c r="G44" s="679"/>
      <c r="H44" s="679"/>
      <c r="I44" s="679"/>
      <c r="J44" s="680"/>
    </row>
    <row r="45" spans="1:10" ht="27" customHeight="1" x14ac:dyDescent="0.25">
      <c r="A45" s="702" t="s">
        <v>313</v>
      </c>
      <c r="B45" s="703"/>
      <c r="C45" s="690">
        <f>'Comp Registration ECPD7 - sign'!B27</f>
        <v>0</v>
      </c>
      <c r="D45" s="691"/>
      <c r="E45" s="691"/>
      <c r="F45" s="679"/>
      <c r="G45" s="679"/>
      <c r="H45" s="679"/>
      <c r="I45" s="679"/>
      <c r="J45" s="680"/>
    </row>
    <row r="46" spans="1:10" ht="27" customHeight="1" x14ac:dyDescent="0.25">
      <c r="A46" s="702" t="s">
        <v>314</v>
      </c>
      <c r="B46" s="703"/>
      <c r="C46" s="713">
        <f>'Comp Registration ECPD7 - sign'!B28</f>
        <v>0</v>
      </c>
      <c r="D46" s="714"/>
      <c r="E46" s="714"/>
      <c r="F46" s="715"/>
      <c r="G46" s="715"/>
      <c r="H46" s="715"/>
      <c r="I46" s="715"/>
      <c r="J46" s="716"/>
    </row>
    <row r="47" spans="1:10" ht="19.95" customHeight="1" x14ac:dyDescent="0.25">
      <c r="A47" s="704"/>
      <c r="B47" s="704"/>
      <c r="C47" s="717"/>
      <c r="D47" s="717"/>
      <c r="E47" s="717"/>
      <c r="F47" s="399"/>
      <c r="G47" s="399"/>
      <c r="H47" s="399"/>
      <c r="I47" s="399"/>
      <c r="J47" s="399"/>
    </row>
    <row r="48" spans="1:10" s="75" customFormat="1" ht="27" customHeight="1" x14ac:dyDescent="0.25">
      <c r="A48" s="470" t="s">
        <v>397</v>
      </c>
      <c r="B48" s="470"/>
      <c r="C48" s="470"/>
      <c r="D48" s="470"/>
      <c r="E48" s="470"/>
      <c r="F48" s="470"/>
      <c r="G48" s="470"/>
      <c r="H48" s="470"/>
      <c r="I48" s="470"/>
      <c r="J48" s="470"/>
    </row>
    <row r="49" spans="1:10" s="75" customFormat="1" ht="27" customHeight="1" x14ac:dyDescent="0.25">
      <c r="A49" s="470" t="s">
        <v>396</v>
      </c>
      <c r="B49" s="470"/>
      <c r="C49" s="470"/>
      <c r="D49" s="470"/>
      <c r="E49" s="470"/>
      <c r="F49" s="470"/>
      <c r="G49" s="470"/>
      <c r="H49" s="470"/>
      <c r="I49" s="470"/>
      <c r="J49" s="470"/>
    </row>
    <row r="50" spans="1:10" s="75" customFormat="1" ht="52.8" customHeight="1" x14ac:dyDescent="0.25">
      <c r="A50" s="470" t="s">
        <v>398</v>
      </c>
      <c r="B50" s="470"/>
      <c r="C50" s="470"/>
      <c r="D50" s="470"/>
      <c r="E50" s="470"/>
      <c r="F50" s="470"/>
      <c r="G50" s="470"/>
      <c r="H50" s="470"/>
      <c r="I50" s="470"/>
      <c r="J50" s="470"/>
    </row>
    <row r="51" spans="1:10" x14ac:dyDescent="0.25">
      <c r="A51" s="709" t="s">
        <v>399</v>
      </c>
      <c r="B51" s="709"/>
    </row>
    <row r="52" spans="1:10" ht="13.8" customHeight="1" x14ac:dyDescent="0.25">
      <c r="A52" s="710" t="s">
        <v>400</v>
      </c>
      <c r="B52" s="710"/>
    </row>
    <row r="53" spans="1:10" ht="19.95" customHeight="1" x14ac:dyDescent="0.25">
      <c r="A53" s="720"/>
      <c r="B53" s="721" t="s">
        <v>401</v>
      </c>
      <c r="C53" s="721"/>
    </row>
    <row r="54" spans="1:10" ht="19.95" customHeight="1" x14ac:dyDescent="0.25">
      <c r="A54" s="720"/>
      <c r="B54" s="721" t="s">
        <v>402</v>
      </c>
      <c r="C54" s="721"/>
    </row>
    <row r="55" spans="1:10" ht="19.95" customHeight="1" x14ac:dyDescent="0.25">
      <c r="A55" s="720"/>
      <c r="B55" s="721" t="s">
        <v>403</v>
      </c>
      <c r="C55" s="721"/>
    </row>
    <row r="57" spans="1:10" x14ac:dyDescent="0.25">
      <c r="A57" s="50" t="s">
        <v>404</v>
      </c>
    </row>
    <row r="58" spans="1:10" ht="21" customHeight="1" x14ac:dyDescent="0.25">
      <c r="A58" s="50" t="s">
        <v>405</v>
      </c>
    </row>
    <row r="59" spans="1:10" ht="21.6" customHeight="1" x14ac:dyDescent="0.25">
      <c r="A59" s="50" t="s">
        <v>405</v>
      </c>
    </row>
    <row r="61" spans="1:10" x14ac:dyDescent="0.25">
      <c r="A61" s="711"/>
      <c r="B61" s="712"/>
      <c r="H61" s="712"/>
      <c r="I61" s="712"/>
      <c r="J61" s="712"/>
    </row>
    <row r="62" spans="1:10" x14ac:dyDescent="0.25">
      <c r="A62" s="50" t="s">
        <v>203</v>
      </c>
      <c r="I62" s="51" t="s">
        <v>38</v>
      </c>
    </row>
    <row r="63" spans="1:10" s="719" customFormat="1" ht="25.2" customHeight="1" x14ac:dyDescent="0.25">
      <c r="A63" s="718"/>
      <c r="B63" s="718"/>
      <c r="C63" s="688" t="s">
        <v>243</v>
      </c>
      <c r="D63" s="688"/>
      <c r="E63" s="688"/>
      <c r="F63" s="351"/>
      <c r="G63" s="351"/>
      <c r="H63" s="351"/>
    </row>
    <row r="64" spans="1:10" s="75" customFormat="1" ht="36.6" customHeight="1" x14ac:dyDescent="0.25">
      <c r="A64" s="708" t="s">
        <v>387</v>
      </c>
      <c r="B64" s="708"/>
      <c r="C64" s="708"/>
      <c r="D64" s="708"/>
      <c r="E64" s="708"/>
      <c r="F64" s="708"/>
      <c r="G64" s="708"/>
      <c r="H64" s="708"/>
    </row>
  </sheetData>
  <sheetProtection selectLockedCells="1"/>
  <mergeCells count="91">
    <mergeCell ref="A45:B45"/>
    <mergeCell ref="A46:B46"/>
    <mergeCell ref="A47:B47"/>
    <mergeCell ref="A48:J48"/>
    <mergeCell ref="A49:J49"/>
    <mergeCell ref="A50:J50"/>
    <mergeCell ref="A39:B39"/>
    <mergeCell ref="A40:J40"/>
    <mergeCell ref="A41:B41"/>
    <mergeCell ref="A42:B42"/>
    <mergeCell ref="A43:B43"/>
    <mergeCell ref="A44:B44"/>
    <mergeCell ref="A29:B29"/>
    <mergeCell ref="A30:B30"/>
    <mergeCell ref="A31:B31"/>
    <mergeCell ref="A32:B32"/>
    <mergeCell ref="A33:H33"/>
    <mergeCell ref="A34:B34"/>
    <mergeCell ref="A23:J23"/>
    <mergeCell ref="A24:B24"/>
    <mergeCell ref="A25:B25"/>
    <mergeCell ref="A26:B26"/>
    <mergeCell ref="A27:B27"/>
    <mergeCell ref="A28:B28"/>
    <mergeCell ref="A13:B13"/>
    <mergeCell ref="A14:B14"/>
    <mergeCell ref="A15:B15"/>
    <mergeCell ref="A16:B16"/>
    <mergeCell ref="A17:B17"/>
    <mergeCell ref="A18:B18"/>
    <mergeCell ref="A5:B5"/>
    <mergeCell ref="A6:B6"/>
    <mergeCell ref="A7:J7"/>
    <mergeCell ref="A8:B8"/>
    <mergeCell ref="A9:B9"/>
    <mergeCell ref="A10:B10"/>
    <mergeCell ref="C10:I10"/>
    <mergeCell ref="C32:E32"/>
    <mergeCell ref="A11:B11"/>
    <mergeCell ref="A12:B12"/>
    <mergeCell ref="A64:H64"/>
    <mergeCell ref="A63:B63"/>
    <mergeCell ref="C63:E63"/>
    <mergeCell ref="A51:B51"/>
    <mergeCell ref="A52:B52"/>
    <mergeCell ref="B53:C53"/>
    <mergeCell ref="B54:C54"/>
    <mergeCell ref="B55:C55"/>
    <mergeCell ref="C43:J43"/>
    <mergeCell ref="C44:J44"/>
    <mergeCell ref="C45:J45"/>
    <mergeCell ref="C46:J46"/>
    <mergeCell ref="C34:H37"/>
    <mergeCell ref="I34:J38"/>
    <mergeCell ref="C38:H38"/>
    <mergeCell ref="C41:J41"/>
    <mergeCell ref="C42:J42"/>
    <mergeCell ref="A35:B35"/>
    <mergeCell ref="A36:B36"/>
    <mergeCell ref="A37:B37"/>
    <mergeCell ref="A38:B38"/>
    <mergeCell ref="C24:J24"/>
    <mergeCell ref="C25:J25"/>
    <mergeCell ref="C26:J26"/>
    <mergeCell ref="C27:J27"/>
    <mergeCell ref="C28:J28"/>
    <mergeCell ref="C29:J29"/>
    <mergeCell ref="D17:J17"/>
    <mergeCell ref="D18:J18"/>
    <mergeCell ref="D19:J19"/>
    <mergeCell ref="D20:J20"/>
    <mergeCell ref="C21:J21"/>
    <mergeCell ref="A19:B19"/>
    <mergeCell ref="A20:B20"/>
    <mergeCell ref="A21:B21"/>
    <mergeCell ref="A22:B22"/>
    <mergeCell ref="C11:J11"/>
    <mergeCell ref="C12:J12"/>
    <mergeCell ref="C13:J13"/>
    <mergeCell ref="C14:J14"/>
    <mergeCell ref="D15:J15"/>
    <mergeCell ref="D16:J16"/>
    <mergeCell ref="C1:H4"/>
    <mergeCell ref="I1:J5"/>
    <mergeCell ref="C5:H5"/>
    <mergeCell ref="C8:J8"/>
    <mergeCell ref="C9:J9"/>
    <mergeCell ref="A1:B1"/>
    <mergeCell ref="A2:B2"/>
    <mergeCell ref="A3:B3"/>
    <mergeCell ref="A4:B4"/>
  </mergeCells>
  <conditionalFormatting sqref="C41:J46">
    <cfRule type="containsBlanks" dxfId="124" priority="30">
      <formula>LEN(TRIM(C41))=0</formula>
    </cfRule>
  </conditionalFormatting>
  <conditionalFormatting sqref="C8:J9 C11:J14">
    <cfRule type="containsBlanks" dxfId="123" priority="29">
      <formula>LEN(TRIM(C8))=0</formula>
    </cfRule>
  </conditionalFormatting>
  <conditionalFormatting sqref="C21:J21">
    <cfRule type="containsBlanks" dxfId="122" priority="28">
      <formula>LEN(TRIM(C21))=0</formula>
    </cfRule>
  </conditionalFormatting>
  <conditionalFormatting sqref="D15:J20">
    <cfRule type="containsBlanks" dxfId="121" priority="5">
      <formula>LEN(TRIM(D15))=0</formula>
    </cfRule>
  </conditionalFormatting>
  <conditionalFormatting sqref="C24:I29">
    <cfRule type="containsBlanks" dxfId="120" priority="3">
      <formula>LEN(TRIM(C24))=0</formula>
    </cfRule>
  </conditionalFormatting>
  <conditionalFormatting sqref="C10 J10">
    <cfRule type="containsBlanks" dxfId="118" priority="1">
      <formula>LEN(TRIM(C10))=0</formula>
    </cfRule>
  </conditionalFormatting>
  <pageMargins left="0.25" right="0.25" top="0.75" bottom="0.75" header="0.3" footer="0.3"/>
  <pageSetup paperSize="9" orientation="portrait" r:id="rId1"/>
  <headerFooter>
    <oddFooter xml:space="preserve">&amp;L&amp;8QM-TEM-003 Rev 0&amp;C&amp;KFF0000CONTROLLED DISCLOSURE
&amp;8&amp;K000000It is the responsibility of the user to ensure that the latest version is used. The latest version will be published on our website.
</oddFooter>
  </headerFooter>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3E109-3A8E-435F-BF02-B78FE612FE0F}">
  <sheetPr codeName="Sheet6">
    <tabColor rgb="FF0070C0"/>
  </sheetPr>
  <dimension ref="A1:G106"/>
  <sheetViews>
    <sheetView showGridLines="0" view="pageBreakPreview" topLeftCell="A31" zoomScale="140" zoomScaleNormal="100" zoomScaleSheetLayoutView="140" workbookViewId="0">
      <selection activeCell="A35" sqref="A35:XFD36"/>
    </sheetView>
  </sheetViews>
  <sheetFormatPr defaultColWidth="9.21875" defaultRowHeight="13.8" x14ac:dyDescent="0.25"/>
  <cols>
    <col min="1" max="1" width="24.77734375" style="86" bestFit="1" customWidth="1"/>
    <col min="2" max="2" width="22.77734375" style="86" customWidth="1"/>
    <col min="3" max="3" width="2.5546875" style="86" customWidth="1"/>
    <col min="4" max="4" width="8.21875" style="86" customWidth="1"/>
    <col min="5" max="5" width="27.109375" style="86" customWidth="1"/>
    <col min="6" max="6" width="2.5546875" style="86" customWidth="1"/>
    <col min="7" max="7" width="11" style="86" customWidth="1"/>
    <col min="8" max="16384" width="9.21875" style="75"/>
  </cols>
  <sheetData>
    <row r="1" spans="1:7" ht="20.100000000000001" customHeight="1" x14ac:dyDescent="0.25">
      <c r="A1" s="74" t="s">
        <v>155</v>
      </c>
      <c r="B1" s="491" t="s">
        <v>212</v>
      </c>
      <c r="C1" s="492"/>
      <c r="D1" s="492"/>
      <c r="E1" s="493"/>
      <c r="F1" s="497"/>
      <c r="G1" s="498"/>
    </row>
    <row r="2" spans="1:7" ht="14.55" customHeight="1" x14ac:dyDescent="0.25">
      <c r="A2" s="76" t="s">
        <v>156</v>
      </c>
      <c r="B2" s="494"/>
      <c r="C2" s="495"/>
      <c r="D2" s="495"/>
      <c r="E2" s="496"/>
      <c r="F2" s="499"/>
      <c r="G2" s="500"/>
    </row>
    <row r="3" spans="1:7" s="78" customFormat="1" ht="11.55" customHeight="1" x14ac:dyDescent="0.2">
      <c r="A3" s="77" t="s">
        <v>157</v>
      </c>
      <c r="B3" s="494"/>
      <c r="C3" s="495"/>
      <c r="D3" s="495"/>
      <c r="E3" s="496"/>
      <c r="F3" s="499"/>
      <c r="G3" s="500"/>
    </row>
    <row r="4" spans="1:7" ht="24.6" customHeight="1" x14ac:dyDescent="0.25">
      <c r="A4" s="79" t="s">
        <v>230</v>
      </c>
      <c r="B4" s="80"/>
      <c r="C4" s="81"/>
      <c r="D4" s="81"/>
      <c r="E4" s="82"/>
      <c r="F4" s="499"/>
      <c r="G4" s="500"/>
    </row>
    <row r="5" spans="1:7" ht="20.100000000000001" customHeight="1" x14ac:dyDescent="0.25">
      <c r="A5" s="98" t="s">
        <v>229</v>
      </c>
      <c r="B5" s="503" t="s">
        <v>238</v>
      </c>
      <c r="C5" s="504"/>
      <c r="D5" s="504"/>
      <c r="E5" s="505"/>
      <c r="F5" s="501"/>
      <c r="G5" s="502"/>
    </row>
    <row r="6" spans="1:7" ht="20.55" customHeight="1" x14ac:dyDescent="0.25">
      <c r="A6" s="506" t="s">
        <v>231</v>
      </c>
      <c r="B6" s="506"/>
      <c r="C6" s="506"/>
      <c r="D6" s="506"/>
      <c r="E6" s="506"/>
      <c r="F6" s="506"/>
      <c r="G6" s="506"/>
    </row>
    <row r="7" spans="1:7" ht="20.100000000000001" customHeight="1" x14ac:dyDescent="0.25">
      <c r="A7" s="127" t="s">
        <v>92</v>
      </c>
      <c r="B7" s="449" t="str">
        <f>IF('Comp Registration ECPD7 - sign'!B8="", "", 'Comp Registration ECPD7 - sign'!B8)</f>
        <v/>
      </c>
      <c r="C7" s="447"/>
      <c r="D7" s="447"/>
      <c r="E7" s="447"/>
      <c r="F7" s="447"/>
      <c r="G7" s="448"/>
    </row>
    <row r="8" spans="1:7" ht="20.100000000000001" customHeight="1" x14ac:dyDescent="0.25">
      <c r="A8" s="127" t="s">
        <v>109</v>
      </c>
      <c r="B8" s="449" t="str">
        <f>IF('Comp Registration ECPD7 - sign'!B11="","",'Comp Registration ECPD7 - sign'!B11)</f>
        <v/>
      </c>
      <c r="C8" s="447"/>
      <c r="D8" s="447"/>
      <c r="E8" s="447"/>
      <c r="F8" s="447"/>
      <c r="G8" s="448"/>
    </row>
    <row r="9" spans="1:7" ht="20.100000000000001" customHeight="1" x14ac:dyDescent="0.25">
      <c r="A9" s="83" t="s">
        <v>232</v>
      </c>
      <c r="B9" s="507" t="s">
        <v>111</v>
      </c>
      <c r="C9" s="508"/>
      <c r="D9" s="508"/>
      <c r="E9" s="508"/>
      <c r="F9" s="508"/>
      <c r="G9" s="509"/>
    </row>
    <row r="10" spans="1:7" ht="6" customHeight="1" x14ac:dyDescent="0.25">
      <c r="A10" s="128"/>
      <c r="B10" s="137"/>
      <c r="C10" s="138"/>
      <c r="D10" s="138"/>
      <c r="E10" s="137"/>
      <c r="F10" s="139"/>
      <c r="G10" s="140"/>
    </row>
    <row r="11" spans="1:7" ht="15.6" customHeight="1" x14ac:dyDescent="0.25">
      <c r="A11" s="129" t="s">
        <v>233</v>
      </c>
      <c r="B11" s="137" t="s">
        <v>80</v>
      </c>
      <c r="C11" s="141" t="str">
        <f>IF(D11=TRUE,"X","")</f>
        <v>X</v>
      </c>
      <c r="D11" s="142" t="b">
        <v>1</v>
      </c>
      <c r="E11" s="137" t="s">
        <v>113</v>
      </c>
      <c r="F11" s="141" t="str">
        <f>IF(G11=TRUE,"X","")</f>
        <v/>
      </c>
      <c r="G11" s="143" t="b">
        <v>0</v>
      </c>
    </row>
    <row r="12" spans="1:7" ht="6" customHeight="1" x14ac:dyDescent="0.25">
      <c r="A12" s="129"/>
      <c r="B12" s="137"/>
      <c r="C12" s="138"/>
      <c r="D12" s="138"/>
      <c r="E12" s="137"/>
      <c r="F12" s="138"/>
      <c r="G12" s="143"/>
    </row>
    <row r="13" spans="1:7" ht="15.6" customHeight="1" x14ac:dyDescent="0.25">
      <c r="A13" s="129"/>
      <c r="B13" s="137" t="s">
        <v>79</v>
      </c>
      <c r="C13" s="141" t="str">
        <f>IF(D13=TRUE,"X","")</f>
        <v/>
      </c>
      <c r="D13" s="142" t="b">
        <v>0</v>
      </c>
      <c r="E13" s="137" t="s">
        <v>114</v>
      </c>
      <c r="F13" s="141" t="str">
        <f>IF(G13=TRUE,"X","")</f>
        <v/>
      </c>
      <c r="G13" s="143" t="b">
        <v>0</v>
      </c>
    </row>
    <row r="14" spans="1:7" ht="6" customHeight="1" x14ac:dyDescent="0.25">
      <c r="A14" s="129"/>
      <c r="B14" s="137"/>
      <c r="C14" s="138"/>
      <c r="D14" s="142"/>
      <c r="E14" s="137"/>
      <c r="F14" s="138"/>
      <c r="G14" s="143"/>
    </row>
    <row r="15" spans="1:7" ht="15.6" customHeight="1" x14ac:dyDescent="0.25">
      <c r="A15" s="129"/>
      <c r="B15" s="137" t="s">
        <v>81</v>
      </c>
      <c r="C15" s="141" t="str">
        <f>IF(D15=TRUE,"X","")</f>
        <v/>
      </c>
      <c r="D15" s="142" t="b">
        <v>0</v>
      </c>
      <c r="E15" s="137" t="s">
        <v>215</v>
      </c>
      <c r="F15" s="141" t="str">
        <f>IF(G15=TRUE,"X","")</f>
        <v/>
      </c>
      <c r="G15" s="143" t="b">
        <v>0</v>
      </c>
    </row>
    <row r="16" spans="1:7" ht="6" customHeight="1" x14ac:dyDescent="0.25">
      <c r="A16" s="129"/>
      <c r="B16" s="137"/>
      <c r="C16" s="138"/>
      <c r="D16" s="142"/>
      <c r="E16" s="137"/>
      <c r="F16" s="138"/>
      <c r="G16" s="143"/>
    </row>
    <row r="17" spans="1:7" ht="15.6" customHeight="1" x14ac:dyDescent="0.25">
      <c r="A17" s="129"/>
      <c r="B17" s="137" t="s">
        <v>112</v>
      </c>
      <c r="C17" s="141" t="str">
        <f>IF(D17=TRUE,"X","")</f>
        <v/>
      </c>
      <c r="D17" s="142" t="b">
        <v>0</v>
      </c>
      <c r="E17" s="137" t="s">
        <v>216</v>
      </c>
      <c r="F17" s="141" t="str">
        <f>IF(G17=TRUE,"X","")</f>
        <v/>
      </c>
      <c r="G17" s="143" t="b">
        <v>0</v>
      </c>
    </row>
    <row r="18" spans="1:7" ht="6" customHeight="1" x14ac:dyDescent="0.25">
      <c r="A18" s="129"/>
      <c r="B18" s="137"/>
      <c r="C18" s="138"/>
      <c r="D18" s="142"/>
      <c r="E18" s="137"/>
      <c r="F18" s="138"/>
      <c r="G18" s="140"/>
    </row>
    <row r="19" spans="1:7" ht="15.6" customHeight="1" x14ac:dyDescent="0.25">
      <c r="A19" s="129"/>
      <c r="B19" s="137" t="s">
        <v>82</v>
      </c>
      <c r="C19" s="141" t="str">
        <f>IF(D19=TRUE,"X","")</f>
        <v/>
      </c>
      <c r="D19" s="142" t="b">
        <v>0</v>
      </c>
      <c r="E19" s="144"/>
      <c r="F19" s="145"/>
      <c r="G19" s="140"/>
    </row>
    <row r="20" spans="1:7" ht="6" customHeight="1" x14ac:dyDescent="0.25">
      <c r="A20" s="146"/>
      <c r="B20" s="137"/>
      <c r="C20" s="138"/>
      <c r="D20" s="142"/>
      <c r="E20" s="137"/>
      <c r="F20" s="139"/>
      <c r="G20" s="140"/>
    </row>
    <row r="21" spans="1:7" ht="20.100000000000001" customHeight="1" x14ac:dyDescent="0.25">
      <c r="A21" s="88" t="s">
        <v>234</v>
      </c>
      <c r="B21" s="449"/>
      <c r="C21" s="447"/>
      <c r="D21" s="447"/>
      <c r="E21" s="447"/>
      <c r="F21" s="447"/>
      <c r="G21" s="448"/>
    </row>
    <row r="22" spans="1:7" ht="20.100000000000001" customHeight="1" x14ac:dyDescent="0.25">
      <c r="A22" s="127" t="s">
        <v>272</v>
      </c>
      <c r="B22" s="449" t="str">
        <f>IF(Admin!C4="","",Admin!C4)</f>
        <v/>
      </c>
      <c r="C22" s="447"/>
      <c r="D22" s="447"/>
      <c r="E22" s="447"/>
      <c r="F22" s="447"/>
      <c r="G22" s="448"/>
    </row>
    <row r="23" spans="1:7" ht="20.100000000000001" customHeight="1" x14ac:dyDescent="0.25">
      <c r="A23" s="127" t="s">
        <v>267</v>
      </c>
      <c r="B23" s="449"/>
      <c r="C23" s="447"/>
      <c r="D23" s="447"/>
      <c r="E23" s="447"/>
      <c r="F23" s="447"/>
      <c r="G23" s="448"/>
    </row>
    <row r="24" spans="1:7" ht="20.100000000000001" customHeight="1" x14ac:dyDescent="0.25">
      <c r="A24" s="127" t="s">
        <v>268</v>
      </c>
      <c r="B24" s="449"/>
      <c r="C24" s="447"/>
      <c r="D24" s="447"/>
      <c r="E24" s="447"/>
      <c r="F24" s="447"/>
      <c r="G24" s="448"/>
    </row>
    <row r="25" spans="1:7" ht="20.100000000000001" customHeight="1" x14ac:dyDescent="0.25">
      <c r="A25" s="127" t="s">
        <v>269</v>
      </c>
      <c r="B25" s="449"/>
      <c r="C25" s="447"/>
      <c r="D25" s="447"/>
      <c r="E25" s="447"/>
      <c r="F25" s="447"/>
      <c r="G25" s="448"/>
    </row>
    <row r="26" spans="1:7" ht="20.100000000000001" customHeight="1" x14ac:dyDescent="0.25">
      <c r="A26" s="127" t="s">
        <v>119</v>
      </c>
      <c r="B26" s="512" t="str">
        <f>IF('Comp Registration ECPD7 - sign'!B23="","",'Comp Registration ECPD7 - sign'!B23)</f>
        <v/>
      </c>
      <c r="C26" s="513"/>
      <c r="D26" s="513"/>
      <c r="E26" s="513"/>
      <c r="F26" s="513"/>
      <c r="G26" s="514"/>
    </row>
    <row r="27" spans="1:7" ht="26.1" customHeight="1" x14ac:dyDescent="0.25">
      <c r="A27" s="127" t="s">
        <v>270</v>
      </c>
      <c r="B27" s="449"/>
      <c r="C27" s="447"/>
      <c r="D27" s="447"/>
      <c r="E27" s="447"/>
      <c r="F27" s="515"/>
      <c r="G27" s="516"/>
    </row>
    <row r="28" spans="1:7" ht="20.100000000000001" customHeight="1" x14ac:dyDescent="0.25">
      <c r="A28" s="147" t="s">
        <v>235</v>
      </c>
      <c r="B28" s="449">
        <v>8</v>
      </c>
      <c r="C28" s="447"/>
      <c r="D28" s="148" t="s">
        <v>273</v>
      </c>
      <c r="E28" s="319">
        <f>IF(B28/8=0,"",IF(B28&lt;8,B28/10,ROUND(B28/8,1)))</f>
        <v>1</v>
      </c>
      <c r="F28" s="322"/>
      <c r="G28" s="321"/>
    </row>
    <row r="29" spans="1:7" ht="6" customHeight="1" x14ac:dyDescent="0.25">
      <c r="A29" s="83"/>
      <c r="B29" s="147"/>
      <c r="C29" s="149"/>
      <c r="D29" s="150"/>
      <c r="E29" s="151"/>
      <c r="F29" s="320"/>
      <c r="G29" s="143"/>
    </row>
    <row r="30" spans="1:7" ht="21.6" customHeight="1" x14ac:dyDescent="0.25">
      <c r="A30" s="84" t="s">
        <v>271</v>
      </c>
      <c r="B30" s="153" t="s">
        <v>142</v>
      </c>
      <c r="C30" s="141" t="str">
        <f>IF(D30=TRUE,"X","")</f>
        <v>X</v>
      </c>
      <c r="D30" s="154" t="b">
        <v>1</v>
      </c>
      <c r="E30" s="155" t="s">
        <v>204</v>
      </c>
      <c r="F30" s="141" t="str">
        <f>IF(G30=TRUE,"X","")</f>
        <v>X</v>
      </c>
      <c r="G30" s="156" t="b">
        <v>1</v>
      </c>
    </row>
    <row r="31" spans="1:7" ht="6" customHeight="1" x14ac:dyDescent="0.25">
      <c r="A31" s="84"/>
      <c r="B31" s="157"/>
      <c r="C31" s="138"/>
      <c r="D31" s="142"/>
      <c r="E31" s="158"/>
      <c r="F31" s="138"/>
      <c r="G31" s="143"/>
    </row>
    <row r="32" spans="1:7" ht="21.6" customHeight="1" x14ac:dyDescent="0.25">
      <c r="A32" s="84"/>
      <c r="B32" s="153" t="s">
        <v>248</v>
      </c>
      <c r="C32" s="141" t="str">
        <f>IF(D32=TRUE,"X","")</f>
        <v>X</v>
      </c>
      <c r="D32" s="154" t="b">
        <v>1</v>
      </c>
      <c r="E32" s="155" t="s">
        <v>205</v>
      </c>
      <c r="F32" s="141" t="str">
        <f>IF(G32=TRUE,"X","")</f>
        <v>X</v>
      </c>
      <c r="G32" s="156" t="b">
        <v>1</v>
      </c>
    </row>
    <row r="33" spans="1:7" ht="6" customHeight="1" x14ac:dyDescent="0.25">
      <c r="A33" s="88"/>
      <c r="B33" s="159"/>
      <c r="C33" s="160"/>
      <c r="D33" s="161"/>
      <c r="E33" s="162"/>
      <c r="F33" s="160"/>
      <c r="G33" s="163"/>
    </row>
    <row r="34" spans="1:7" ht="145.05000000000001" customHeight="1" x14ac:dyDescent="0.25">
      <c r="A34" s="164"/>
      <c r="B34" s="164"/>
      <c r="C34" s="164"/>
      <c r="D34" s="164"/>
      <c r="E34" s="164"/>
      <c r="F34" s="164"/>
      <c r="G34" s="164"/>
    </row>
    <row r="35" spans="1:7" ht="18" customHeight="1" x14ac:dyDescent="0.25">
      <c r="A35" s="165"/>
      <c r="B35" s="517" t="s">
        <v>243</v>
      </c>
      <c r="C35" s="518"/>
      <c r="D35" s="518"/>
      <c r="E35" s="165"/>
      <c r="F35" s="165"/>
      <c r="G35" s="165"/>
    </row>
    <row r="36" spans="1:7" ht="36.6" customHeight="1" x14ac:dyDescent="0.25">
      <c r="A36" s="519" t="s">
        <v>387</v>
      </c>
      <c r="B36" s="520"/>
      <c r="C36" s="520"/>
      <c r="D36" s="520"/>
      <c r="E36" s="520"/>
      <c r="F36" s="520"/>
      <c r="G36" s="520"/>
    </row>
    <row r="37" spans="1:7" ht="20.100000000000001" customHeight="1" x14ac:dyDescent="0.25">
      <c r="A37" s="89" t="s">
        <v>213</v>
      </c>
      <c r="B37" s="494" t="s">
        <v>212</v>
      </c>
      <c r="C37" s="495"/>
      <c r="D37" s="495"/>
      <c r="E37" s="496"/>
      <c r="F37" s="521"/>
      <c r="G37" s="500"/>
    </row>
    <row r="38" spans="1:7" ht="14.55" customHeight="1" x14ac:dyDescent="0.25">
      <c r="A38" s="76" t="s">
        <v>156</v>
      </c>
      <c r="B38" s="494"/>
      <c r="C38" s="495"/>
      <c r="D38" s="495"/>
      <c r="E38" s="496"/>
      <c r="F38" s="499"/>
      <c r="G38" s="500"/>
    </row>
    <row r="39" spans="1:7" s="78" customFormat="1" ht="11.55" customHeight="1" x14ac:dyDescent="0.2">
      <c r="A39" s="77" t="s">
        <v>157</v>
      </c>
      <c r="B39" s="494"/>
      <c r="C39" s="495"/>
      <c r="D39" s="495"/>
      <c r="E39" s="496"/>
      <c r="F39" s="499"/>
      <c r="G39" s="500"/>
    </row>
    <row r="40" spans="1:7" ht="24.6" customHeight="1" x14ac:dyDescent="0.25">
      <c r="A40" s="79" t="s">
        <v>230</v>
      </c>
      <c r="B40" s="80"/>
      <c r="C40" s="81"/>
      <c r="D40" s="81"/>
      <c r="E40" s="82"/>
      <c r="F40" s="499"/>
      <c r="G40" s="500"/>
    </row>
    <row r="41" spans="1:7" ht="20.100000000000001" customHeight="1" x14ac:dyDescent="0.25">
      <c r="A41" s="166" t="s">
        <v>236</v>
      </c>
      <c r="B41" s="522" t="s">
        <v>237</v>
      </c>
      <c r="C41" s="523"/>
      <c r="D41" s="523"/>
      <c r="E41" s="524"/>
      <c r="F41" s="499"/>
      <c r="G41" s="500"/>
    </row>
    <row r="42" spans="1:7" ht="6" customHeight="1" x14ac:dyDescent="0.25">
      <c r="A42" s="83"/>
      <c r="B42" s="147"/>
      <c r="C42" s="149"/>
      <c r="D42" s="150"/>
      <c r="E42" s="151"/>
      <c r="F42" s="149"/>
      <c r="G42" s="152"/>
    </row>
    <row r="43" spans="1:7" s="99" customFormat="1" ht="13.05" customHeight="1" x14ac:dyDescent="0.25">
      <c r="A43" s="130"/>
      <c r="B43" s="130" t="s">
        <v>146</v>
      </c>
      <c r="C43" s="141" t="str">
        <f>IF(D43=TRUE,"X","")</f>
        <v/>
      </c>
      <c r="D43" s="167" t="b">
        <v>0</v>
      </c>
      <c r="E43" s="137" t="s">
        <v>139</v>
      </c>
      <c r="F43" s="141" t="str">
        <f>IF(G43=TRUE,"X","")</f>
        <v/>
      </c>
      <c r="G43" s="168" t="b">
        <v>0</v>
      </c>
    </row>
    <row r="44" spans="1:7" ht="6" customHeight="1" x14ac:dyDescent="0.25">
      <c r="A44" s="84"/>
      <c r="B44" s="130"/>
      <c r="C44" s="138"/>
      <c r="D44" s="142"/>
      <c r="E44" s="137"/>
      <c r="F44" s="138"/>
      <c r="G44" s="143"/>
    </row>
    <row r="45" spans="1:7" s="99" customFormat="1" ht="13.05" customHeight="1" x14ac:dyDescent="0.25">
      <c r="A45" s="130" t="s">
        <v>120</v>
      </c>
      <c r="B45" s="130" t="s">
        <v>147</v>
      </c>
      <c r="C45" s="141" t="str">
        <f>IF(D45=TRUE,"X","")</f>
        <v/>
      </c>
      <c r="D45" s="167" t="b">
        <v>0</v>
      </c>
      <c r="E45" s="137" t="s">
        <v>149</v>
      </c>
      <c r="F45" s="141" t="str">
        <f>IF(G45=TRUE,"X","")</f>
        <v/>
      </c>
      <c r="G45" s="168" t="b">
        <v>0</v>
      </c>
    </row>
    <row r="46" spans="1:7" ht="6" customHeight="1" x14ac:dyDescent="0.25">
      <c r="A46" s="84"/>
      <c r="B46" s="130"/>
      <c r="C46" s="138"/>
      <c r="D46" s="142"/>
      <c r="E46" s="137"/>
      <c r="F46" s="138"/>
      <c r="G46" s="143"/>
    </row>
    <row r="47" spans="1:7" s="99" customFormat="1" ht="13.05" customHeight="1" x14ac:dyDescent="0.25">
      <c r="A47" s="130"/>
      <c r="B47" s="130" t="s">
        <v>148</v>
      </c>
      <c r="C47" s="141" t="str">
        <f>IF(D47=TRUE,"X","")</f>
        <v/>
      </c>
      <c r="D47" s="167" t="b">
        <v>0</v>
      </c>
      <c r="E47" s="137" t="s">
        <v>150</v>
      </c>
      <c r="F47" s="141" t="str">
        <f>IF(G47=TRUE,"X","")</f>
        <v/>
      </c>
      <c r="G47" s="168"/>
    </row>
    <row r="48" spans="1:7" ht="6" customHeight="1" x14ac:dyDescent="0.25">
      <c r="A48" s="84"/>
      <c r="B48" s="130"/>
      <c r="C48" s="138"/>
      <c r="D48" s="142"/>
      <c r="E48" s="137"/>
      <c r="F48" s="138"/>
      <c r="G48" s="143"/>
    </row>
    <row r="49" spans="1:7" s="99" customFormat="1" ht="13.05" customHeight="1" x14ac:dyDescent="0.25">
      <c r="A49" s="130"/>
      <c r="B49" s="130" t="s">
        <v>140</v>
      </c>
      <c r="C49" s="141" t="str">
        <f>IF(D49=TRUE,"X","")</f>
        <v/>
      </c>
      <c r="D49" s="167" t="b">
        <v>0</v>
      </c>
      <c r="E49" s="137" t="s">
        <v>151</v>
      </c>
      <c r="F49" s="141" t="str">
        <f>IF(G49=TRUE,"X","")</f>
        <v/>
      </c>
      <c r="G49" s="168" t="b">
        <v>0</v>
      </c>
    </row>
    <row r="50" spans="1:7" ht="6" customHeight="1" x14ac:dyDescent="0.25">
      <c r="A50" s="84"/>
      <c r="B50" s="130"/>
      <c r="C50" s="138"/>
      <c r="D50" s="142"/>
      <c r="E50" s="137"/>
      <c r="F50" s="138"/>
      <c r="G50" s="143"/>
    </row>
    <row r="51" spans="1:7" s="99" customFormat="1" ht="13.05" customHeight="1" x14ac:dyDescent="0.25">
      <c r="A51" s="130"/>
      <c r="B51" s="130" t="s">
        <v>138</v>
      </c>
      <c r="C51" s="141" t="str">
        <f>IF(D51=TRUE,"X","")</f>
        <v/>
      </c>
      <c r="D51" s="167" t="b">
        <v>0</v>
      </c>
      <c r="E51" s="137" t="s">
        <v>152</v>
      </c>
      <c r="F51" s="141" t="str">
        <f>IF(G51=TRUE,"X","")</f>
        <v/>
      </c>
      <c r="G51" s="168"/>
    </row>
    <row r="52" spans="1:7" ht="6" customHeight="1" x14ac:dyDescent="0.25">
      <c r="A52" s="84"/>
      <c r="B52" s="130"/>
      <c r="C52" s="138"/>
      <c r="D52" s="142"/>
      <c r="E52" s="137"/>
      <c r="F52" s="138"/>
      <c r="G52" s="143"/>
    </row>
    <row r="53" spans="1:7" s="99" customFormat="1" ht="13.05" customHeight="1" x14ac:dyDescent="0.25">
      <c r="A53" s="130"/>
      <c r="B53" s="130" t="s">
        <v>347</v>
      </c>
      <c r="C53" s="141" t="str">
        <f>IF(D53=TRUE,"X","")</f>
        <v>X</v>
      </c>
      <c r="D53" s="169" t="b">
        <v>1</v>
      </c>
      <c r="E53" s="355" t="s">
        <v>348</v>
      </c>
      <c r="F53" s="170" t="b">
        <v>1</v>
      </c>
      <c r="G53" s="171"/>
    </row>
    <row r="54" spans="1:7" ht="6" customHeight="1" x14ac:dyDescent="0.25">
      <c r="A54" s="88"/>
      <c r="B54" s="159"/>
      <c r="C54" s="160"/>
      <c r="D54" s="161"/>
      <c r="E54" s="162"/>
      <c r="F54" s="160"/>
      <c r="G54" s="163"/>
    </row>
    <row r="55" spans="1:7" ht="19.5" customHeight="1" x14ac:dyDescent="0.25">
      <c r="A55" s="130" t="s">
        <v>121</v>
      </c>
      <c r="B55" s="525" t="s">
        <v>347</v>
      </c>
      <c r="C55" s="526"/>
      <c r="D55" s="526"/>
      <c r="E55" s="526"/>
      <c r="F55" s="526"/>
      <c r="G55" s="527"/>
    </row>
    <row r="56" spans="1:7" ht="6" customHeight="1" x14ac:dyDescent="0.25">
      <c r="A56" s="83"/>
      <c r="B56" s="147"/>
      <c r="C56" s="149"/>
      <c r="D56" s="150"/>
      <c r="E56" s="151"/>
      <c r="F56" s="149"/>
      <c r="G56" s="152"/>
    </row>
    <row r="57" spans="1:7" ht="17.100000000000001" customHeight="1" x14ac:dyDescent="0.25">
      <c r="A57" s="84" t="s">
        <v>122</v>
      </c>
      <c r="B57" s="130" t="s">
        <v>129</v>
      </c>
      <c r="C57" s="141" t="str">
        <f>IF(D57=TRUE,"X","")</f>
        <v/>
      </c>
      <c r="D57" s="167" t="b">
        <v>0</v>
      </c>
      <c r="E57" s="137" t="s">
        <v>134</v>
      </c>
      <c r="F57" s="141" t="str">
        <f>IF(G57=TRUE,"X","")</f>
        <v/>
      </c>
      <c r="G57" s="168" t="b">
        <v>0</v>
      </c>
    </row>
    <row r="58" spans="1:7" ht="6" customHeight="1" x14ac:dyDescent="0.25">
      <c r="A58" s="84"/>
      <c r="B58" s="130"/>
      <c r="C58" s="138"/>
      <c r="D58" s="142"/>
      <c r="E58" s="137"/>
      <c r="F58" s="138"/>
      <c r="G58" s="143"/>
    </row>
    <row r="59" spans="1:7" ht="17.100000000000001" customHeight="1" x14ac:dyDescent="0.25">
      <c r="A59" s="84"/>
      <c r="B59" s="130" t="s">
        <v>130</v>
      </c>
      <c r="C59" s="141" t="str">
        <f>IF(D59=TRUE,"X","")</f>
        <v>X</v>
      </c>
      <c r="D59" s="167" t="b">
        <v>1</v>
      </c>
      <c r="E59" s="137" t="s">
        <v>135</v>
      </c>
      <c r="F59" s="141" t="str">
        <f>IF(G59=TRUE,"X","")</f>
        <v/>
      </c>
      <c r="G59" s="168" t="b">
        <v>0</v>
      </c>
    </row>
    <row r="60" spans="1:7" ht="6" customHeight="1" x14ac:dyDescent="0.25">
      <c r="A60" s="84"/>
      <c r="B60" s="130"/>
      <c r="C60" s="138"/>
      <c r="D60" s="142"/>
      <c r="E60" s="137"/>
      <c r="F60" s="138"/>
      <c r="G60" s="143"/>
    </row>
    <row r="61" spans="1:7" ht="17.100000000000001" customHeight="1" x14ac:dyDescent="0.25">
      <c r="A61" s="84"/>
      <c r="B61" s="130" t="s">
        <v>131</v>
      </c>
      <c r="C61" s="141" t="str">
        <f>IF(D61=TRUE,"X","")</f>
        <v/>
      </c>
      <c r="D61" s="167" t="b">
        <v>0</v>
      </c>
      <c r="E61" s="137" t="s">
        <v>136</v>
      </c>
      <c r="F61" s="141" t="str">
        <f>IF(G61=TRUE,"X","")</f>
        <v/>
      </c>
      <c r="G61" s="168" t="b">
        <v>0</v>
      </c>
    </row>
    <row r="62" spans="1:7" ht="6" customHeight="1" x14ac:dyDescent="0.25">
      <c r="A62" s="84"/>
      <c r="B62" s="130"/>
      <c r="C62" s="138"/>
      <c r="D62" s="142"/>
      <c r="E62" s="137"/>
      <c r="F62" s="138"/>
      <c r="G62" s="143"/>
    </row>
    <row r="63" spans="1:7" ht="17.100000000000001" customHeight="1" x14ac:dyDescent="0.25">
      <c r="A63" s="84"/>
      <c r="B63" s="130" t="s">
        <v>132</v>
      </c>
      <c r="C63" s="141" t="str">
        <f>IF(D63=TRUE,"X","")</f>
        <v/>
      </c>
      <c r="D63" s="167" t="b">
        <v>0</v>
      </c>
      <c r="E63" s="137" t="s">
        <v>137</v>
      </c>
      <c r="F63" s="141" t="str">
        <f>IF(G63=TRUE,"X","")</f>
        <v/>
      </c>
      <c r="G63" s="168" t="b">
        <v>0</v>
      </c>
    </row>
    <row r="64" spans="1:7" ht="6" customHeight="1" x14ac:dyDescent="0.25">
      <c r="A64" s="84"/>
      <c r="B64" s="130"/>
      <c r="C64" s="138"/>
      <c r="D64" s="142"/>
      <c r="E64" s="137"/>
      <c r="F64" s="138"/>
      <c r="G64" s="143"/>
    </row>
    <row r="65" spans="1:7" ht="17.100000000000001" customHeight="1" x14ac:dyDescent="0.25">
      <c r="A65" s="84"/>
      <c r="B65" s="130" t="s">
        <v>133</v>
      </c>
      <c r="C65" s="141" t="str">
        <f>IF(D65=TRUE,"X","")</f>
        <v/>
      </c>
      <c r="D65" s="167" t="b">
        <v>0</v>
      </c>
      <c r="E65" s="137"/>
      <c r="F65" s="85"/>
      <c r="G65" s="87"/>
    </row>
    <row r="66" spans="1:7" ht="6" customHeight="1" x14ac:dyDescent="0.25">
      <c r="A66" s="84"/>
      <c r="B66" s="130"/>
      <c r="C66" s="138"/>
      <c r="D66" s="142"/>
      <c r="E66" s="137"/>
      <c r="F66" s="138"/>
      <c r="G66" s="143"/>
    </row>
    <row r="67" spans="1:7" s="99" customFormat="1" ht="17.100000000000001" customHeight="1" x14ac:dyDescent="0.25">
      <c r="A67" s="130"/>
      <c r="B67" s="130" t="s">
        <v>239</v>
      </c>
      <c r="C67" s="141" t="str">
        <f>IF(D67=TRUE,"X","")</f>
        <v/>
      </c>
      <c r="D67" s="172" t="b">
        <v>0</v>
      </c>
      <c r="E67" s="173"/>
      <c r="F67" s="173"/>
      <c r="G67" s="174"/>
    </row>
    <row r="68" spans="1:7" ht="6" customHeight="1" x14ac:dyDescent="0.25">
      <c r="A68" s="88"/>
      <c r="B68" s="159"/>
      <c r="C68" s="160"/>
      <c r="D68" s="161"/>
      <c r="E68" s="162"/>
      <c r="F68" s="160"/>
      <c r="G68" s="163"/>
    </row>
    <row r="69" spans="1:7" ht="6" customHeight="1" x14ac:dyDescent="0.25">
      <c r="A69" s="83"/>
      <c r="B69" s="130"/>
      <c r="C69" s="138"/>
      <c r="D69" s="142"/>
      <c r="E69" s="137"/>
      <c r="F69" s="138"/>
      <c r="G69" s="143"/>
    </row>
    <row r="70" spans="1:7" ht="15.6" customHeight="1" x14ac:dyDescent="0.25">
      <c r="A70" s="84" t="s">
        <v>275</v>
      </c>
      <c r="B70" s="482" t="s">
        <v>113</v>
      </c>
      <c r="C70" s="484"/>
      <c r="D70" s="484"/>
      <c r="E70" s="484"/>
      <c r="F70" s="484"/>
      <c r="G70" s="485"/>
    </row>
    <row r="71" spans="1:7" ht="6" customHeight="1" x14ac:dyDescent="0.25">
      <c r="A71" s="128"/>
      <c r="B71" s="151"/>
      <c r="C71" s="149"/>
      <c r="D71" s="150"/>
      <c r="E71" s="151"/>
      <c r="F71" s="149"/>
      <c r="G71" s="152"/>
    </row>
    <row r="72" spans="1:7" ht="6" customHeight="1" x14ac:dyDescent="0.25">
      <c r="A72" s="129"/>
      <c r="B72" s="151"/>
      <c r="C72" s="149"/>
      <c r="D72" s="150"/>
      <c r="E72" s="151"/>
      <c r="F72" s="149"/>
      <c r="G72" s="152"/>
    </row>
    <row r="73" spans="1:7" ht="13.05" customHeight="1" x14ac:dyDescent="0.25">
      <c r="A73" s="129" t="s">
        <v>240</v>
      </c>
      <c r="B73" s="135" t="s">
        <v>117</v>
      </c>
      <c r="C73" s="141" t="str">
        <f>IF(D73=TRUE,"X","")</f>
        <v/>
      </c>
      <c r="D73" s="167" t="b">
        <v>0</v>
      </c>
      <c r="E73" s="86" t="s">
        <v>118</v>
      </c>
      <c r="F73" s="141" t="str">
        <f>IF(G73=TRUE,"X","")</f>
        <v>X</v>
      </c>
      <c r="G73" s="168" t="b">
        <v>1</v>
      </c>
    </row>
    <row r="74" spans="1:7" ht="6" customHeight="1" x14ac:dyDescent="0.25">
      <c r="A74" s="146"/>
      <c r="B74" s="162"/>
      <c r="C74" s="160"/>
      <c r="D74" s="161"/>
      <c r="E74" s="162"/>
      <c r="F74" s="160"/>
      <c r="G74" s="163"/>
    </row>
    <row r="75" spans="1:7" ht="20.100000000000001" customHeight="1" x14ac:dyDescent="0.25">
      <c r="A75" s="88" t="s">
        <v>274</v>
      </c>
      <c r="B75" s="175" t="s">
        <v>206</v>
      </c>
      <c r="C75" s="528">
        <v>44621</v>
      </c>
      <c r="D75" s="529"/>
      <c r="E75" s="175" t="s">
        <v>207</v>
      </c>
      <c r="F75" s="528">
        <f>IF(C75 = "", "", C75+365*3)</f>
        <v>45716</v>
      </c>
      <c r="G75" s="529"/>
    </row>
    <row r="76" spans="1:7" s="99" customFormat="1" ht="17.100000000000001" customHeight="1" x14ac:dyDescent="0.25">
      <c r="A76" s="510" t="str">
        <f>"I, ................................." &amp; Evaluation!C3 &amp; "….................................…. on behalf of the"</f>
        <v>I, .................................….................................…. on behalf of the</v>
      </c>
      <c r="B76" s="511"/>
      <c r="C76" s="511"/>
      <c r="D76" s="511"/>
      <c r="E76" s="511"/>
      <c r="F76" s="511"/>
      <c r="G76" s="511"/>
    </row>
    <row r="77" spans="1:7" s="99" customFormat="1" ht="15.6" customHeight="1" x14ac:dyDescent="0.25">
      <c r="A77" s="510" t="s">
        <v>241</v>
      </c>
      <c r="B77" s="511"/>
      <c r="C77" s="511"/>
      <c r="D77" s="511"/>
      <c r="E77" s="511"/>
      <c r="F77" s="511"/>
      <c r="G77" s="511"/>
    </row>
    <row r="78" spans="1:7" ht="29.1" customHeight="1" x14ac:dyDescent="0.25">
      <c r="A78" s="531" t="s">
        <v>242</v>
      </c>
      <c r="B78" s="532"/>
      <c r="C78" s="532"/>
      <c r="D78" s="532"/>
      <c r="E78" s="532"/>
      <c r="F78" s="532"/>
      <c r="G78" s="532"/>
    </row>
    <row r="79" spans="1:7" ht="35.549999999999997" customHeight="1" x14ac:dyDescent="0.25">
      <c r="A79" s="533"/>
      <c r="B79" s="532"/>
      <c r="E79" s="534"/>
      <c r="F79" s="535"/>
      <c r="G79" s="535"/>
    </row>
    <row r="80" spans="1:7" ht="21.6" customHeight="1" x14ac:dyDescent="0.25">
      <c r="A80" s="536" t="s">
        <v>203</v>
      </c>
      <c r="B80" s="537"/>
      <c r="E80" s="536" t="s">
        <v>38</v>
      </c>
      <c r="F80" s="536"/>
      <c r="G80" s="536"/>
    </row>
    <row r="81" spans="1:7" ht="32.549999999999997" customHeight="1" x14ac:dyDescent="0.25">
      <c r="A81" s="164"/>
      <c r="B81" s="164"/>
      <c r="C81" s="164"/>
      <c r="D81" s="164"/>
      <c r="E81" s="164"/>
      <c r="F81" s="164"/>
      <c r="G81" s="164"/>
    </row>
    <row r="82" spans="1:7" ht="13.05" customHeight="1" x14ac:dyDescent="0.25">
      <c r="A82" s="165"/>
      <c r="B82" s="538" t="s">
        <v>243</v>
      </c>
      <c r="C82" s="538"/>
      <c r="D82" s="538"/>
      <c r="E82" s="165"/>
      <c r="F82" s="165"/>
      <c r="G82" s="165"/>
    </row>
    <row r="83" spans="1:7" ht="40.049999999999997" customHeight="1" x14ac:dyDescent="0.25">
      <c r="A83" s="530" t="s">
        <v>360</v>
      </c>
      <c r="B83" s="530"/>
      <c r="C83" s="530"/>
      <c r="D83" s="530"/>
      <c r="E83" s="530"/>
      <c r="F83" s="530"/>
      <c r="G83" s="530"/>
    </row>
    <row r="86" spans="1:7" hidden="1" x14ac:dyDescent="0.25"/>
    <row r="87" spans="1:7" hidden="1" x14ac:dyDescent="0.25"/>
    <row r="88" spans="1:7" hidden="1" x14ac:dyDescent="0.25"/>
    <row r="89" spans="1:7" hidden="1" x14ac:dyDescent="0.25"/>
    <row r="90" spans="1:7" hidden="1" x14ac:dyDescent="0.25">
      <c r="A90" s="86" t="s">
        <v>154</v>
      </c>
    </row>
    <row r="91" spans="1:7" hidden="1" x14ac:dyDescent="0.25">
      <c r="A91" s="86" t="s">
        <v>217</v>
      </c>
    </row>
    <row r="92" spans="1:7" hidden="1" x14ac:dyDescent="0.25"/>
    <row r="93" spans="1:7" hidden="1" x14ac:dyDescent="0.25"/>
    <row r="94" spans="1:7" hidden="1" x14ac:dyDescent="0.25">
      <c r="A94" s="176" t="s">
        <v>176</v>
      </c>
      <c r="B94" s="176" t="s">
        <v>184</v>
      </c>
      <c r="E94" s="177" t="s">
        <v>80</v>
      </c>
    </row>
    <row r="95" spans="1:7" hidden="1" x14ac:dyDescent="0.25">
      <c r="A95" s="178">
        <v>1</v>
      </c>
      <c r="B95" s="179">
        <v>0.1</v>
      </c>
      <c r="E95" s="177" t="s">
        <v>79</v>
      </c>
    </row>
    <row r="96" spans="1:7" hidden="1" x14ac:dyDescent="0.25">
      <c r="A96" s="178">
        <v>2</v>
      </c>
      <c r="B96" s="179">
        <v>0.2</v>
      </c>
      <c r="E96" s="177" t="s">
        <v>81</v>
      </c>
    </row>
    <row r="97" spans="1:5" hidden="1" x14ac:dyDescent="0.25">
      <c r="A97" s="178">
        <v>3</v>
      </c>
      <c r="B97" s="179">
        <v>0.3</v>
      </c>
      <c r="E97" s="177" t="s">
        <v>112</v>
      </c>
    </row>
    <row r="98" spans="1:5" hidden="1" x14ac:dyDescent="0.25">
      <c r="A98" s="178">
        <v>4</v>
      </c>
      <c r="B98" s="179">
        <v>0.4</v>
      </c>
      <c r="E98" s="177" t="s">
        <v>82</v>
      </c>
    </row>
    <row r="99" spans="1:5" hidden="1" x14ac:dyDescent="0.25">
      <c r="A99" s="177">
        <v>5</v>
      </c>
      <c r="B99" s="179">
        <v>0.5</v>
      </c>
      <c r="E99" s="177" t="s">
        <v>113</v>
      </c>
    </row>
    <row r="100" spans="1:5" hidden="1" x14ac:dyDescent="0.25">
      <c r="A100" s="177">
        <v>8</v>
      </c>
      <c r="B100" s="179">
        <v>1</v>
      </c>
      <c r="E100" s="177" t="s">
        <v>114</v>
      </c>
    </row>
    <row r="101" spans="1:5" hidden="1" x14ac:dyDescent="0.25">
      <c r="A101" s="177">
        <v>16</v>
      </c>
      <c r="B101" s="179">
        <v>2</v>
      </c>
      <c r="E101" s="177" t="s">
        <v>215</v>
      </c>
    </row>
    <row r="102" spans="1:5" hidden="1" x14ac:dyDescent="0.25">
      <c r="A102" s="177">
        <v>24</v>
      </c>
      <c r="B102" s="179">
        <v>3</v>
      </c>
      <c r="E102" s="177" t="s">
        <v>216</v>
      </c>
    </row>
    <row r="103" spans="1:5" hidden="1" x14ac:dyDescent="0.25">
      <c r="A103" s="177">
        <v>32</v>
      </c>
      <c r="B103" s="179">
        <v>4</v>
      </c>
    </row>
    <row r="104" spans="1:5" hidden="1" x14ac:dyDescent="0.25">
      <c r="A104" s="177">
        <v>40</v>
      </c>
      <c r="B104" s="179">
        <v>5</v>
      </c>
    </row>
    <row r="105" spans="1:5" hidden="1" x14ac:dyDescent="0.25">
      <c r="A105" s="177">
        <v>80</v>
      </c>
      <c r="B105" s="179">
        <v>5</v>
      </c>
    </row>
    <row r="106" spans="1:5" hidden="1" x14ac:dyDescent="0.25"/>
  </sheetData>
  <sheetProtection selectLockedCells="1"/>
  <mergeCells count="33">
    <mergeCell ref="A83:G83"/>
    <mergeCell ref="A78:G78"/>
    <mergeCell ref="A79:B79"/>
    <mergeCell ref="E79:G79"/>
    <mergeCell ref="A80:B80"/>
    <mergeCell ref="E80:G80"/>
    <mergeCell ref="B82:D82"/>
    <mergeCell ref="A77:G77"/>
    <mergeCell ref="B26:G26"/>
    <mergeCell ref="B27:G27"/>
    <mergeCell ref="B28:C28"/>
    <mergeCell ref="B35:D35"/>
    <mergeCell ref="A36:G36"/>
    <mergeCell ref="B37:E39"/>
    <mergeCell ref="F37:G41"/>
    <mergeCell ref="B41:E41"/>
    <mergeCell ref="B55:G55"/>
    <mergeCell ref="B70:G70"/>
    <mergeCell ref="C75:D75"/>
    <mergeCell ref="F75:G75"/>
    <mergeCell ref="A76:G76"/>
    <mergeCell ref="B25:G25"/>
    <mergeCell ref="B1:E3"/>
    <mergeCell ref="F1:G5"/>
    <mergeCell ref="B5:E5"/>
    <mergeCell ref="A6:G6"/>
    <mergeCell ref="B7:G7"/>
    <mergeCell ref="B8:G8"/>
    <mergeCell ref="B9:G9"/>
    <mergeCell ref="B21:G21"/>
    <mergeCell ref="B22:G22"/>
    <mergeCell ref="B23:G23"/>
    <mergeCell ref="B24:G24"/>
  </mergeCells>
  <conditionalFormatting sqref="F75:G75">
    <cfRule type="cellIs" dxfId="88" priority="52" operator="equal">
      <formula>"Source:SAIMC"</formula>
    </cfRule>
  </conditionalFormatting>
  <conditionalFormatting sqref="C13">
    <cfRule type="cellIs" dxfId="87" priority="48" operator="equal">
      <formula>"X"</formula>
    </cfRule>
  </conditionalFormatting>
  <conditionalFormatting sqref="C11">
    <cfRule type="cellIs" dxfId="86" priority="47" operator="equal">
      <formula>"X"</formula>
    </cfRule>
  </conditionalFormatting>
  <conditionalFormatting sqref="C15">
    <cfRule type="cellIs" dxfId="85" priority="46" operator="equal">
      <formula>"X"</formula>
    </cfRule>
  </conditionalFormatting>
  <conditionalFormatting sqref="C17 C19">
    <cfRule type="cellIs" dxfId="84" priority="45" operator="equal">
      <formula>"X"</formula>
    </cfRule>
  </conditionalFormatting>
  <conditionalFormatting sqref="C18">
    <cfRule type="cellIs" dxfId="83" priority="43" operator="equal">
      <formula>"X"</formula>
    </cfRule>
  </conditionalFormatting>
  <conditionalFormatting sqref="C16">
    <cfRule type="cellIs" dxfId="82" priority="44" operator="equal">
      <formula>"X"</formula>
    </cfRule>
  </conditionalFormatting>
  <conditionalFormatting sqref="C20">
    <cfRule type="cellIs" dxfId="81" priority="42" operator="equal">
      <formula>"X"</formula>
    </cfRule>
  </conditionalFormatting>
  <conditionalFormatting sqref="C14">
    <cfRule type="cellIs" dxfId="80" priority="41" operator="equal">
      <formula>"X"</formula>
    </cfRule>
  </conditionalFormatting>
  <conditionalFormatting sqref="C12:D12">
    <cfRule type="cellIs" dxfId="79" priority="40" operator="equal">
      <formula>"X"</formula>
    </cfRule>
  </conditionalFormatting>
  <conditionalFormatting sqref="C10:D10">
    <cfRule type="cellIs" dxfId="78" priority="39" operator="equal">
      <formula>"X"</formula>
    </cfRule>
  </conditionalFormatting>
  <conditionalFormatting sqref="C29">
    <cfRule type="cellIs" dxfId="77" priority="38" operator="equal">
      <formula>"X"</formula>
    </cfRule>
  </conditionalFormatting>
  <conditionalFormatting sqref="C31">
    <cfRule type="cellIs" dxfId="76" priority="37" operator="equal">
      <formula>"X"</formula>
    </cfRule>
  </conditionalFormatting>
  <conditionalFormatting sqref="C33">
    <cfRule type="cellIs" dxfId="75" priority="36" operator="equal">
      <formula>"X"</formula>
    </cfRule>
  </conditionalFormatting>
  <conditionalFormatting sqref="C42">
    <cfRule type="cellIs" dxfId="74" priority="35" operator="equal">
      <formula>"X"</formula>
    </cfRule>
  </conditionalFormatting>
  <conditionalFormatting sqref="C44">
    <cfRule type="cellIs" dxfId="73" priority="34" operator="equal">
      <formula>"X"</formula>
    </cfRule>
  </conditionalFormatting>
  <conditionalFormatting sqref="C46">
    <cfRule type="cellIs" dxfId="72" priority="33" operator="equal">
      <formula>"X"</formula>
    </cfRule>
  </conditionalFormatting>
  <conditionalFormatting sqref="C48">
    <cfRule type="cellIs" dxfId="71" priority="32" operator="equal">
      <formula>"X"</formula>
    </cfRule>
  </conditionalFormatting>
  <conditionalFormatting sqref="C50">
    <cfRule type="cellIs" dxfId="70" priority="31" operator="equal">
      <formula>"X"</formula>
    </cfRule>
  </conditionalFormatting>
  <conditionalFormatting sqref="C52">
    <cfRule type="cellIs" dxfId="69" priority="30" operator="equal">
      <formula>"X"</formula>
    </cfRule>
  </conditionalFormatting>
  <conditionalFormatting sqref="C54">
    <cfRule type="cellIs" dxfId="68" priority="29" operator="equal">
      <formula>"X"</formula>
    </cfRule>
  </conditionalFormatting>
  <conditionalFormatting sqref="C56">
    <cfRule type="cellIs" dxfId="67" priority="28" operator="equal">
      <formula>"X"</formula>
    </cfRule>
  </conditionalFormatting>
  <conditionalFormatting sqref="C58">
    <cfRule type="cellIs" dxfId="66" priority="27" operator="equal">
      <formula>"X"</formula>
    </cfRule>
  </conditionalFormatting>
  <conditionalFormatting sqref="C60">
    <cfRule type="cellIs" dxfId="65" priority="26" operator="equal">
      <formula>"X"</formula>
    </cfRule>
  </conditionalFormatting>
  <conditionalFormatting sqref="C62">
    <cfRule type="cellIs" dxfId="64" priority="25" operator="equal">
      <formula>"X"</formula>
    </cfRule>
  </conditionalFormatting>
  <conditionalFormatting sqref="C64">
    <cfRule type="cellIs" dxfId="63" priority="24" operator="equal">
      <formula>"X"</formula>
    </cfRule>
  </conditionalFormatting>
  <conditionalFormatting sqref="C66">
    <cfRule type="cellIs" dxfId="62" priority="23" operator="equal">
      <formula>"X"</formula>
    </cfRule>
  </conditionalFormatting>
  <conditionalFormatting sqref="C68">
    <cfRule type="cellIs" dxfId="61" priority="22" operator="equal">
      <formula>"X"</formula>
    </cfRule>
  </conditionalFormatting>
  <conditionalFormatting sqref="C72">
    <cfRule type="cellIs" dxfId="60" priority="21" operator="equal">
      <formula>"X"</formula>
    </cfRule>
  </conditionalFormatting>
  <conditionalFormatting sqref="C74">
    <cfRule type="cellIs" dxfId="59" priority="20" operator="equal">
      <formula>"X"</formula>
    </cfRule>
  </conditionalFormatting>
  <conditionalFormatting sqref="C69">
    <cfRule type="cellIs" dxfId="58" priority="19" operator="equal">
      <formula>"X"</formula>
    </cfRule>
  </conditionalFormatting>
  <conditionalFormatting sqref="C71">
    <cfRule type="cellIs" dxfId="57" priority="18" operator="equal">
      <formula>"X"</formula>
    </cfRule>
  </conditionalFormatting>
  <conditionalFormatting sqref="B21:G21">
    <cfRule type="containsBlanks" dxfId="56" priority="11">
      <formula>LEN(TRIM(B21))=0</formula>
    </cfRule>
  </conditionalFormatting>
  <conditionalFormatting sqref="B23:G25">
    <cfRule type="containsBlanks" dxfId="55" priority="10">
      <formula>LEN(TRIM(B23))=0</formula>
    </cfRule>
  </conditionalFormatting>
  <conditionalFormatting sqref="B27:G27">
    <cfRule type="containsBlanks" dxfId="54" priority="9">
      <formula>LEN(TRIM(B27))=0</formula>
    </cfRule>
  </conditionalFormatting>
  <conditionalFormatting sqref="B28:C28">
    <cfRule type="containsBlanks" dxfId="53" priority="8">
      <formula>LEN(TRIM(B28))=0</formula>
    </cfRule>
  </conditionalFormatting>
  <conditionalFormatting sqref="B7:G7">
    <cfRule type="containsBlanks" dxfId="52" priority="53">
      <formula>LEN(TRIM(B7))=0</formula>
    </cfRule>
  </conditionalFormatting>
  <conditionalFormatting sqref="B8:G8">
    <cfRule type="containsBlanks" dxfId="51" priority="5">
      <formula>LEN(TRIM(B8))=0</formula>
    </cfRule>
  </conditionalFormatting>
  <conditionalFormatting sqref="B22:G22">
    <cfRule type="containsBlanks" dxfId="50" priority="4">
      <formula>LEN(TRIM(B22))=0</formula>
    </cfRule>
  </conditionalFormatting>
  <conditionalFormatting sqref="B26:G26">
    <cfRule type="containsBlanks" dxfId="49" priority="3">
      <formula>LEN(TRIM(B26))=0</formula>
    </cfRule>
  </conditionalFormatting>
  <conditionalFormatting sqref="E28">
    <cfRule type="containsBlanks" dxfId="48" priority="2">
      <formula>LEN(TRIM(E28))=0</formula>
    </cfRule>
  </conditionalFormatting>
  <conditionalFormatting sqref="C75:D75">
    <cfRule type="cellIs" dxfId="47" priority="1" operator="equal">
      <formula>"Source:SAIMC"</formula>
    </cfRule>
  </conditionalFormatting>
  <dataValidations count="2">
    <dataValidation type="list" allowBlank="1" showInputMessage="1" showErrorMessage="1" sqref="B70:G70" xr:uid="{680C2597-B16F-4E93-8DE5-8289A0A5F0DF}">
      <formula1>$E$94:$E$102</formula1>
    </dataValidation>
    <dataValidation type="list" allowBlank="1" showInputMessage="1" showErrorMessage="1" sqref="B28:C28" xr:uid="{92673D64-7B30-4995-9ADB-735D6547695D}">
      <formula1>$A$95:$A$105</formula1>
    </dataValidation>
  </dataValidations>
  <pageMargins left="0.25" right="0.25" top="0.75" bottom="0.75" header="0.3" footer="0.3"/>
  <pageSetup paperSize="9" orientation="portrait" r:id="rId1"/>
  <headerFooter>
    <oddFooter>&amp;R&amp;8&amp;K00-026'7/12/2017</oddFooter>
  </headerFooter>
  <rowBreaks count="1" manualBreakCount="1">
    <brk id="3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print="0" autoFill="0" autoLine="0" autoPict="0" altText="">
                <anchor moveWithCells="1">
                  <from>
                    <xdr:col>1</xdr:col>
                    <xdr:colOff>1592580</xdr:colOff>
                    <xdr:row>55</xdr:row>
                    <xdr:rowOff>53340</xdr:rowOff>
                  </from>
                  <to>
                    <xdr:col>3</xdr:col>
                    <xdr:colOff>68580</xdr:colOff>
                    <xdr:row>57</xdr:row>
                    <xdr:rowOff>30480</xdr:rowOff>
                  </to>
                </anchor>
              </controlPr>
            </control>
          </mc:Choice>
        </mc:AlternateContent>
        <mc:AlternateContent xmlns:mc="http://schemas.openxmlformats.org/markup-compatibility/2006">
          <mc:Choice Requires="x14">
            <control shapeId="22530" r:id="rId5" name="Check Box 2">
              <controlPr defaultSize="0" print="0" autoFill="0" autoLine="0" autoPict="0" altText="">
                <anchor moveWithCells="1">
                  <from>
                    <xdr:col>1</xdr:col>
                    <xdr:colOff>1592580</xdr:colOff>
                    <xdr:row>57</xdr:row>
                    <xdr:rowOff>53340</xdr:rowOff>
                  </from>
                  <to>
                    <xdr:col>3</xdr:col>
                    <xdr:colOff>76200</xdr:colOff>
                    <xdr:row>59</xdr:row>
                    <xdr:rowOff>30480</xdr:rowOff>
                  </to>
                </anchor>
              </controlPr>
            </control>
          </mc:Choice>
        </mc:AlternateContent>
        <mc:AlternateContent xmlns:mc="http://schemas.openxmlformats.org/markup-compatibility/2006">
          <mc:Choice Requires="x14">
            <control shapeId="22531" r:id="rId6" name="Check Box 3">
              <controlPr defaultSize="0" print="0" autoFill="0" autoLine="0" autoPict="0" altText="">
                <anchor moveWithCells="1">
                  <from>
                    <xdr:col>1</xdr:col>
                    <xdr:colOff>1592580</xdr:colOff>
                    <xdr:row>59</xdr:row>
                    <xdr:rowOff>68580</xdr:rowOff>
                  </from>
                  <to>
                    <xdr:col>3</xdr:col>
                    <xdr:colOff>68580</xdr:colOff>
                    <xdr:row>61</xdr:row>
                    <xdr:rowOff>30480</xdr:rowOff>
                  </to>
                </anchor>
              </controlPr>
            </control>
          </mc:Choice>
        </mc:AlternateContent>
        <mc:AlternateContent xmlns:mc="http://schemas.openxmlformats.org/markup-compatibility/2006">
          <mc:Choice Requires="x14">
            <control shapeId="22532" r:id="rId7" name="Check Box 4">
              <controlPr defaultSize="0" print="0" autoFill="0" autoLine="0" autoPict="0" altText="">
                <anchor moveWithCells="1">
                  <from>
                    <xdr:col>1</xdr:col>
                    <xdr:colOff>1592580</xdr:colOff>
                    <xdr:row>61</xdr:row>
                    <xdr:rowOff>68580</xdr:rowOff>
                  </from>
                  <to>
                    <xdr:col>3</xdr:col>
                    <xdr:colOff>76200</xdr:colOff>
                    <xdr:row>63</xdr:row>
                    <xdr:rowOff>30480</xdr:rowOff>
                  </to>
                </anchor>
              </controlPr>
            </control>
          </mc:Choice>
        </mc:AlternateContent>
        <mc:AlternateContent xmlns:mc="http://schemas.openxmlformats.org/markup-compatibility/2006">
          <mc:Choice Requires="x14">
            <control shapeId="22533" r:id="rId8" name="Check Box 5">
              <controlPr defaultSize="0" print="0" autoFill="0" autoLine="0" autoPict="0" altText="">
                <anchor moveWithCells="1">
                  <from>
                    <xdr:col>1</xdr:col>
                    <xdr:colOff>1592580</xdr:colOff>
                    <xdr:row>63</xdr:row>
                    <xdr:rowOff>53340</xdr:rowOff>
                  </from>
                  <to>
                    <xdr:col>3</xdr:col>
                    <xdr:colOff>76200</xdr:colOff>
                    <xdr:row>65</xdr:row>
                    <xdr:rowOff>30480</xdr:rowOff>
                  </to>
                </anchor>
              </controlPr>
            </control>
          </mc:Choice>
        </mc:AlternateContent>
        <mc:AlternateContent xmlns:mc="http://schemas.openxmlformats.org/markup-compatibility/2006">
          <mc:Choice Requires="x14">
            <control shapeId="22534" r:id="rId9" name="Check Box 6">
              <controlPr defaultSize="0" print="0" autoFill="0" autoLine="0" autoPict="0" altText="">
                <anchor moveWithCells="1">
                  <from>
                    <xdr:col>1</xdr:col>
                    <xdr:colOff>1592580</xdr:colOff>
                    <xdr:row>65</xdr:row>
                    <xdr:rowOff>68580</xdr:rowOff>
                  </from>
                  <to>
                    <xdr:col>3</xdr:col>
                    <xdr:colOff>68580</xdr:colOff>
                    <xdr:row>67</xdr:row>
                    <xdr:rowOff>30480</xdr:rowOff>
                  </to>
                </anchor>
              </controlPr>
            </control>
          </mc:Choice>
        </mc:AlternateContent>
        <mc:AlternateContent xmlns:mc="http://schemas.openxmlformats.org/markup-compatibility/2006">
          <mc:Choice Requires="x14">
            <control shapeId="22535" r:id="rId10" name="Check Box 7">
              <controlPr defaultSize="0" print="0" autoFill="0" autoLine="0" autoPict="0" altText="">
                <anchor moveWithCells="1">
                  <from>
                    <xdr:col>1</xdr:col>
                    <xdr:colOff>1592580</xdr:colOff>
                    <xdr:row>71</xdr:row>
                    <xdr:rowOff>30480</xdr:rowOff>
                  </from>
                  <to>
                    <xdr:col>3</xdr:col>
                    <xdr:colOff>68580</xdr:colOff>
                    <xdr:row>73</xdr:row>
                    <xdr:rowOff>53340</xdr:rowOff>
                  </to>
                </anchor>
              </controlPr>
            </control>
          </mc:Choice>
        </mc:AlternateContent>
        <mc:AlternateContent xmlns:mc="http://schemas.openxmlformats.org/markup-compatibility/2006">
          <mc:Choice Requires="x14">
            <control shapeId="22536" r:id="rId11" name="Check Box 8">
              <controlPr defaultSize="0" print="0" autoFill="0" autoLine="0" autoPict="0" altText="">
                <anchor moveWithCells="1">
                  <from>
                    <xdr:col>4</xdr:col>
                    <xdr:colOff>1851660</xdr:colOff>
                    <xdr:row>71</xdr:row>
                    <xdr:rowOff>30480</xdr:rowOff>
                  </from>
                  <to>
                    <xdr:col>6</xdr:col>
                    <xdr:colOff>68580</xdr:colOff>
                    <xdr:row>73</xdr:row>
                    <xdr:rowOff>53340</xdr:rowOff>
                  </to>
                </anchor>
              </controlPr>
            </control>
          </mc:Choice>
        </mc:AlternateContent>
        <mc:AlternateContent xmlns:mc="http://schemas.openxmlformats.org/markup-compatibility/2006">
          <mc:Choice Requires="x14">
            <control shapeId="22537" r:id="rId12" name="Check Box 9">
              <controlPr defaultSize="0" print="0" autoFill="0" autoLine="0" autoPict="0" altText="">
                <anchor moveWithCells="1">
                  <from>
                    <xdr:col>1</xdr:col>
                    <xdr:colOff>1592580</xdr:colOff>
                    <xdr:row>41</xdr:row>
                    <xdr:rowOff>30480</xdr:rowOff>
                  </from>
                  <to>
                    <xdr:col>3</xdr:col>
                    <xdr:colOff>68580</xdr:colOff>
                    <xdr:row>43</xdr:row>
                    <xdr:rowOff>53340</xdr:rowOff>
                  </to>
                </anchor>
              </controlPr>
            </control>
          </mc:Choice>
        </mc:AlternateContent>
        <mc:AlternateContent xmlns:mc="http://schemas.openxmlformats.org/markup-compatibility/2006">
          <mc:Choice Requires="x14">
            <control shapeId="22538" r:id="rId13" name="Check Box 10">
              <controlPr defaultSize="0" print="0" autoFill="0" autoLine="0" autoPict="0" altText="">
                <anchor moveWithCells="1">
                  <from>
                    <xdr:col>1</xdr:col>
                    <xdr:colOff>1592580</xdr:colOff>
                    <xdr:row>43</xdr:row>
                    <xdr:rowOff>30480</xdr:rowOff>
                  </from>
                  <to>
                    <xdr:col>3</xdr:col>
                    <xdr:colOff>68580</xdr:colOff>
                    <xdr:row>45</xdr:row>
                    <xdr:rowOff>53340</xdr:rowOff>
                  </to>
                </anchor>
              </controlPr>
            </control>
          </mc:Choice>
        </mc:AlternateContent>
        <mc:AlternateContent xmlns:mc="http://schemas.openxmlformats.org/markup-compatibility/2006">
          <mc:Choice Requires="x14">
            <control shapeId="22539" r:id="rId14" name="Check Box 11">
              <controlPr defaultSize="0" print="0" autoFill="0" autoLine="0" autoPict="0" altText="">
                <anchor moveWithCells="1">
                  <from>
                    <xdr:col>1</xdr:col>
                    <xdr:colOff>1592580</xdr:colOff>
                    <xdr:row>45</xdr:row>
                    <xdr:rowOff>30480</xdr:rowOff>
                  </from>
                  <to>
                    <xdr:col>3</xdr:col>
                    <xdr:colOff>68580</xdr:colOff>
                    <xdr:row>47</xdr:row>
                    <xdr:rowOff>53340</xdr:rowOff>
                  </to>
                </anchor>
              </controlPr>
            </control>
          </mc:Choice>
        </mc:AlternateContent>
        <mc:AlternateContent xmlns:mc="http://schemas.openxmlformats.org/markup-compatibility/2006">
          <mc:Choice Requires="x14">
            <control shapeId="22540" r:id="rId15" name="Check Box 12">
              <controlPr defaultSize="0" print="0" autoFill="0" autoLine="0" autoPict="0" altText="">
                <anchor moveWithCells="1">
                  <from>
                    <xdr:col>1</xdr:col>
                    <xdr:colOff>1592580</xdr:colOff>
                    <xdr:row>47</xdr:row>
                    <xdr:rowOff>30480</xdr:rowOff>
                  </from>
                  <to>
                    <xdr:col>3</xdr:col>
                    <xdr:colOff>68580</xdr:colOff>
                    <xdr:row>49</xdr:row>
                    <xdr:rowOff>53340</xdr:rowOff>
                  </to>
                </anchor>
              </controlPr>
            </control>
          </mc:Choice>
        </mc:AlternateContent>
        <mc:AlternateContent xmlns:mc="http://schemas.openxmlformats.org/markup-compatibility/2006">
          <mc:Choice Requires="x14">
            <control shapeId="22541" r:id="rId16" name="Check Box 13">
              <controlPr defaultSize="0" print="0" autoFill="0" autoLine="0" autoPict="0" altText="">
                <anchor moveWithCells="1">
                  <from>
                    <xdr:col>1</xdr:col>
                    <xdr:colOff>1592580</xdr:colOff>
                    <xdr:row>49</xdr:row>
                    <xdr:rowOff>30480</xdr:rowOff>
                  </from>
                  <to>
                    <xdr:col>3</xdr:col>
                    <xdr:colOff>68580</xdr:colOff>
                    <xdr:row>51</xdr:row>
                    <xdr:rowOff>53340</xdr:rowOff>
                  </to>
                </anchor>
              </controlPr>
            </control>
          </mc:Choice>
        </mc:AlternateContent>
        <mc:AlternateContent xmlns:mc="http://schemas.openxmlformats.org/markup-compatibility/2006">
          <mc:Choice Requires="x14">
            <control shapeId="22542" r:id="rId17" name="Check Box 14">
              <controlPr defaultSize="0" print="0" autoFill="0" autoLine="0" autoPict="0" altText="">
                <anchor moveWithCells="1">
                  <from>
                    <xdr:col>1</xdr:col>
                    <xdr:colOff>1592580</xdr:colOff>
                    <xdr:row>51</xdr:row>
                    <xdr:rowOff>30480</xdr:rowOff>
                  </from>
                  <to>
                    <xdr:col>3</xdr:col>
                    <xdr:colOff>68580</xdr:colOff>
                    <xdr:row>53</xdr:row>
                    <xdr:rowOff>53340</xdr:rowOff>
                  </to>
                </anchor>
              </controlPr>
            </control>
          </mc:Choice>
        </mc:AlternateContent>
        <mc:AlternateContent xmlns:mc="http://schemas.openxmlformats.org/markup-compatibility/2006">
          <mc:Choice Requires="x14">
            <control shapeId="22543" r:id="rId18" name="Check Box 15">
              <controlPr defaultSize="0" print="0" autoFill="0" autoLine="0" autoPict="0" altText="">
                <anchor moveWithCells="1">
                  <from>
                    <xdr:col>4</xdr:col>
                    <xdr:colOff>1851660</xdr:colOff>
                    <xdr:row>41</xdr:row>
                    <xdr:rowOff>30480</xdr:rowOff>
                  </from>
                  <to>
                    <xdr:col>6</xdr:col>
                    <xdr:colOff>53340</xdr:colOff>
                    <xdr:row>43</xdr:row>
                    <xdr:rowOff>53340</xdr:rowOff>
                  </to>
                </anchor>
              </controlPr>
            </control>
          </mc:Choice>
        </mc:AlternateContent>
        <mc:AlternateContent xmlns:mc="http://schemas.openxmlformats.org/markup-compatibility/2006">
          <mc:Choice Requires="x14">
            <control shapeId="22544" r:id="rId19" name="Check Box 16">
              <controlPr defaultSize="0" print="0" autoFill="0" autoLine="0" autoPict="0" altText="">
                <anchor moveWithCells="1">
                  <from>
                    <xdr:col>4</xdr:col>
                    <xdr:colOff>1851660</xdr:colOff>
                    <xdr:row>43</xdr:row>
                    <xdr:rowOff>30480</xdr:rowOff>
                  </from>
                  <to>
                    <xdr:col>6</xdr:col>
                    <xdr:colOff>53340</xdr:colOff>
                    <xdr:row>45</xdr:row>
                    <xdr:rowOff>38100</xdr:rowOff>
                  </to>
                </anchor>
              </controlPr>
            </control>
          </mc:Choice>
        </mc:AlternateContent>
        <mc:AlternateContent xmlns:mc="http://schemas.openxmlformats.org/markup-compatibility/2006">
          <mc:Choice Requires="x14">
            <control shapeId="22545" r:id="rId20" name="Check Box 17">
              <controlPr defaultSize="0" print="0" autoFill="0" autoLine="0" autoPict="0" altText="">
                <anchor moveWithCells="1">
                  <from>
                    <xdr:col>4</xdr:col>
                    <xdr:colOff>1851660</xdr:colOff>
                    <xdr:row>45</xdr:row>
                    <xdr:rowOff>30480</xdr:rowOff>
                  </from>
                  <to>
                    <xdr:col>6</xdr:col>
                    <xdr:colOff>53340</xdr:colOff>
                    <xdr:row>47</xdr:row>
                    <xdr:rowOff>53340</xdr:rowOff>
                  </to>
                </anchor>
              </controlPr>
            </control>
          </mc:Choice>
        </mc:AlternateContent>
        <mc:AlternateContent xmlns:mc="http://schemas.openxmlformats.org/markup-compatibility/2006">
          <mc:Choice Requires="x14">
            <control shapeId="22546" r:id="rId21" name="Check Box 18">
              <controlPr defaultSize="0" print="0" autoFill="0" autoLine="0" autoPict="0" altText="">
                <anchor moveWithCells="1">
                  <from>
                    <xdr:col>4</xdr:col>
                    <xdr:colOff>1851660</xdr:colOff>
                    <xdr:row>47</xdr:row>
                    <xdr:rowOff>30480</xdr:rowOff>
                  </from>
                  <to>
                    <xdr:col>6</xdr:col>
                    <xdr:colOff>53340</xdr:colOff>
                    <xdr:row>49</xdr:row>
                    <xdr:rowOff>53340</xdr:rowOff>
                  </to>
                </anchor>
              </controlPr>
            </control>
          </mc:Choice>
        </mc:AlternateContent>
        <mc:AlternateContent xmlns:mc="http://schemas.openxmlformats.org/markup-compatibility/2006">
          <mc:Choice Requires="x14">
            <control shapeId="22547" r:id="rId22" name="Check Box 19">
              <controlPr defaultSize="0" print="0" autoFill="0" autoLine="0" autoPict="0" altText="">
                <anchor moveWithCells="1">
                  <from>
                    <xdr:col>4</xdr:col>
                    <xdr:colOff>1851660</xdr:colOff>
                    <xdr:row>49</xdr:row>
                    <xdr:rowOff>30480</xdr:rowOff>
                  </from>
                  <to>
                    <xdr:col>6</xdr:col>
                    <xdr:colOff>53340</xdr:colOff>
                    <xdr:row>51</xdr:row>
                    <xdr:rowOff>53340</xdr:rowOff>
                  </to>
                </anchor>
              </controlPr>
            </control>
          </mc:Choice>
        </mc:AlternateContent>
        <mc:AlternateContent xmlns:mc="http://schemas.openxmlformats.org/markup-compatibility/2006">
          <mc:Choice Requires="x14">
            <control shapeId="22548" r:id="rId23" name="Check Box 20">
              <controlPr defaultSize="0" print="0" autoFill="0" autoLine="0" autoPict="0" altText="">
                <anchor moveWithCells="1">
                  <from>
                    <xdr:col>1</xdr:col>
                    <xdr:colOff>1592580</xdr:colOff>
                    <xdr:row>9</xdr:row>
                    <xdr:rowOff>38100</xdr:rowOff>
                  </from>
                  <to>
                    <xdr:col>3</xdr:col>
                    <xdr:colOff>68580</xdr:colOff>
                    <xdr:row>11</xdr:row>
                    <xdr:rowOff>30480</xdr:rowOff>
                  </to>
                </anchor>
              </controlPr>
            </control>
          </mc:Choice>
        </mc:AlternateContent>
        <mc:AlternateContent xmlns:mc="http://schemas.openxmlformats.org/markup-compatibility/2006">
          <mc:Choice Requires="x14">
            <control shapeId="22549" r:id="rId24" name="Check Box 21">
              <controlPr defaultSize="0" print="0" autoFill="0" autoLine="0" autoPict="0" altText="">
                <anchor moveWithCells="1">
                  <from>
                    <xdr:col>1</xdr:col>
                    <xdr:colOff>1592580</xdr:colOff>
                    <xdr:row>11</xdr:row>
                    <xdr:rowOff>38100</xdr:rowOff>
                  </from>
                  <to>
                    <xdr:col>3</xdr:col>
                    <xdr:colOff>68580</xdr:colOff>
                    <xdr:row>13</xdr:row>
                    <xdr:rowOff>30480</xdr:rowOff>
                  </to>
                </anchor>
              </controlPr>
            </control>
          </mc:Choice>
        </mc:AlternateContent>
        <mc:AlternateContent xmlns:mc="http://schemas.openxmlformats.org/markup-compatibility/2006">
          <mc:Choice Requires="x14">
            <control shapeId="22550" r:id="rId25" name="Check Box 22">
              <controlPr defaultSize="0" print="0" autoFill="0" autoLine="0" autoPict="0" altText="">
                <anchor moveWithCells="1">
                  <from>
                    <xdr:col>1</xdr:col>
                    <xdr:colOff>1592580</xdr:colOff>
                    <xdr:row>13</xdr:row>
                    <xdr:rowOff>53340</xdr:rowOff>
                  </from>
                  <to>
                    <xdr:col>3</xdr:col>
                    <xdr:colOff>68580</xdr:colOff>
                    <xdr:row>15</xdr:row>
                    <xdr:rowOff>30480</xdr:rowOff>
                  </to>
                </anchor>
              </controlPr>
            </control>
          </mc:Choice>
        </mc:AlternateContent>
        <mc:AlternateContent xmlns:mc="http://schemas.openxmlformats.org/markup-compatibility/2006">
          <mc:Choice Requires="x14">
            <control shapeId="22551" r:id="rId26" name="Check Box 23">
              <controlPr defaultSize="0" print="0" autoFill="0" autoLine="0" autoPict="0" altText="">
                <anchor moveWithCells="1">
                  <from>
                    <xdr:col>1</xdr:col>
                    <xdr:colOff>1592580</xdr:colOff>
                    <xdr:row>15</xdr:row>
                    <xdr:rowOff>53340</xdr:rowOff>
                  </from>
                  <to>
                    <xdr:col>3</xdr:col>
                    <xdr:colOff>68580</xdr:colOff>
                    <xdr:row>17</xdr:row>
                    <xdr:rowOff>38100</xdr:rowOff>
                  </to>
                </anchor>
              </controlPr>
            </control>
          </mc:Choice>
        </mc:AlternateContent>
        <mc:AlternateContent xmlns:mc="http://schemas.openxmlformats.org/markup-compatibility/2006">
          <mc:Choice Requires="x14">
            <control shapeId="22552" r:id="rId27" name="Check Box 24">
              <controlPr defaultSize="0" print="0" autoFill="0" autoLine="0" autoPict="0" altText="">
                <anchor moveWithCells="1">
                  <from>
                    <xdr:col>1</xdr:col>
                    <xdr:colOff>1592580</xdr:colOff>
                    <xdr:row>17</xdr:row>
                    <xdr:rowOff>53340</xdr:rowOff>
                  </from>
                  <to>
                    <xdr:col>3</xdr:col>
                    <xdr:colOff>68580</xdr:colOff>
                    <xdr:row>19</xdr:row>
                    <xdr:rowOff>30480</xdr:rowOff>
                  </to>
                </anchor>
              </controlPr>
            </control>
          </mc:Choice>
        </mc:AlternateContent>
        <mc:AlternateContent xmlns:mc="http://schemas.openxmlformats.org/markup-compatibility/2006">
          <mc:Choice Requires="x14">
            <control shapeId="22553" r:id="rId28" name="Check Box 25">
              <controlPr defaultSize="0" print="0" autoFill="0" autoLine="0" autoPict="0" altText="">
                <anchor moveWithCells="1">
                  <from>
                    <xdr:col>4</xdr:col>
                    <xdr:colOff>1851660</xdr:colOff>
                    <xdr:row>9</xdr:row>
                    <xdr:rowOff>53340</xdr:rowOff>
                  </from>
                  <to>
                    <xdr:col>6</xdr:col>
                    <xdr:colOff>83820</xdr:colOff>
                    <xdr:row>11</xdr:row>
                    <xdr:rowOff>30480</xdr:rowOff>
                  </to>
                </anchor>
              </controlPr>
            </control>
          </mc:Choice>
        </mc:AlternateContent>
        <mc:AlternateContent xmlns:mc="http://schemas.openxmlformats.org/markup-compatibility/2006">
          <mc:Choice Requires="x14">
            <control shapeId="22554" r:id="rId29" name="Check Box 26">
              <controlPr defaultSize="0" print="0" autoFill="0" autoLine="0" autoPict="0" altText="">
                <anchor moveWithCells="1">
                  <from>
                    <xdr:col>4</xdr:col>
                    <xdr:colOff>1851660</xdr:colOff>
                    <xdr:row>11</xdr:row>
                    <xdr:rowOff>53340</xdr:rowOff>
                  </from>
                  <to>
                    <xdr:col>6</xdr:col>
                    <xdr:colOff>68580</xdr:colOff>
                    <xdr:row>13</xdr:row>
                    <xdr:rowOff>30480</xdr:rowOff>
                  </to>
                </anchor>
              </controlPr>
            </control>
          </mc:Choice>
        </mc:AlternateContent>
        <mc:AlternateContent xmlns:mc="http://schemas.openxmlformats.org/markup-compatibility/2006">
          <mc:Choice Requires="x14">
            <control shapeId="22555" r:id="rId30" name="Check Box 27">
              <controlPr defaultSize="0" print="0" autoFill="0" autoLine="0" autoPict="0" altText="">
                <anchor moveWithCells="1">
                  <from>
                    <xdr:col>4</xdr:col>
                    <xdr:colOff>1836420</xdr:colOff>
                    <xdr:row>13</xdr:row>
                    <xdr:rowOff>53340</xdr:rowOff>
                  </from>
                  <to>
                    <xdr:col>6</xdr:col>
                    <xdr:colOff>45720</xdr:colOff>
                    <xdr:row>15</xdr:row>
                    <xdr:rowOff>30480</xdr:rowOff>
                  </to>
                </anchor>
              </controlPr>
            </control>
          </mc:Choice>
        </mc:AlternateContent>
        <mc:AlternateContent xmlns:mc="http://schemas.openxmlformats.org/markup-compatibility/2006">
          <mc:Choice Requires="x14">
            <control shapeId="22556" r:id="rId31" name="Check Box 28">
              <controlPr defaultSize="0" print="0" autoFill="0" autoLine="0" autoPict="0" altText="">
                <anchor moveWithCells="1">
                  <from>
                    <xdr:col>4</xdr:col>
                    <xdr:colOff>1851660</xdr:colOff>
                    <xdr:row>15</xdr:row>
                    <xdr:rowOff>53340</xdr:rowOff>
                  </from>
                  <to>
                    <xdr:col>6</xdr:col>
                    <xdr:colOff>60960</xdr:colOff>
                    <xdr:row>17</xdr:row>
                    <xdr:rowOff>30480</xdr:rowOff>
                  </to>
                </anchor>
              </controlPr>
            </control>
          </mc:Choice>
        </mc:AlternateContent>
        <mc:AlternateContent xmlns:mc="http://schemas.openxmlformats.org/markup-compatibility/2006">
          <mc:Choice Requires="x14">
            <control shapeId="22557" r:id="rId32" name="Check Box 29">
              <controlPr defaultSize="0" print="0" autoFill="0" autoLine="0" autoPict="0" altText="">
                <anchor moveWithCells="1">
                  <from>
                    <xdr:col>1</xdr:col>
                    <xdr:colOff>1592580</xdr:colOff>
                    <xdr:row>29</xdr:row>
                    <xdr:rowOff>15240</xdr:rowOff>
                  </from>
                  <to>
                    <xdr:col>3</xdr:col>
                    <xdr:colOff>68580</xdr:colOff>
                    <xdr:row>29</xdr:row>
                    <xdr:rowOff>266700</xdr:rowOff>
                  </to>
                </anchor>
              </controlPr>
            </control>
          </mc:Choice>
        </mc:AlternateContent>
        <mc:AlternateContent xmlns:mc="http://schemas.openxmlformats.org/markup-compatibility/2006">
          <mc:Choice Requires="x14">
            <control shapeId="22558" r:id="rId33" name="Check Box 30">
              <controlPr defaultSize="0" print="0" autoFill="0" autoLine="0" autoPict="0" altText="">
                <anchor moveWithCells="1">
                  <from>
                    <xdr:col>1</xdr:col>
                    <xdr:colOff>1592580</xdr:colOff>
                    <xdr:row>31</xdr:row>
                    <xdr:rowOff>15240</xdr:rowOff>
                  </from>
                  <to>
                    <xdr:col>3</xdr:col>
                    <xdr:colOff>68580</xdr:colOff>
                    <xdr:row>31</xdr:row>
                    <xdr:rowOff>259080</xdr:rowOff>
                  </to>
                </anchor>
              </controlPr>
            </control>
          </mc:Choice>
        </mc:AlternateContent>
        <mc:AlternateContent xmlns:mc="http://schemas.openxmlformats.org/markup-compatibility/2006">
          <mc:Choice Requires="x14">
            <control shapeId="22559" r:id="rId34" name="Check Box 31">
              <controlPr defaultSize="0" print="0" autoFill="0" autoLine="0" autoPict="0" altText="">
                <anchor moveWithCells="1">
                  <from>
                    <xdr:col>4</xdr:col>
                    <xdr:colOff>1859280</xdr:colOff>
                    <xdr:row>29</xdr:row>
                    <xdr:rowOff>15240</xdr:rowOff>
                  </from>
                  <to>
                    <xdr:col>6</xdr:col>
                    <xdr:colOff>68580</xdr:colOff>
                    <xdr:row>29</xdr:row>
                    <xdr:rowOff>274320</xdr:rowOff>
                  </to>
                </anchor>
              </controlPr>
            </control>
          </mc:Choice>
        </mc:AlternateContent>
        <mc:AlternateContent xmlns:mc="http://schemas.openxmlformats.org/markup-compatibility/2006">
          <mc:Choice Requires="x14">
            <control shapeId="22560" r:id="rId35" name="Check Box 32">
              <controlPr defaultSize="0" print="0" autoFill="0" autoLine="0" autoPict="0" altText="">
                <anchor moveWithCells="1">
                  <from>
                    <xdr:col>4</xdr:col>
                    <xdr:colOff>1844040</xdr:colOff>
                    <xdr:row>31</xdr:row>
                    <xdr:rowOff>15240</xdr:rowOff>
                  </from>
                  <to>
                    <xdr:col>6</xdr:col>
                    <xdr:colOff>38100</xdr:colOff>
                    <xdr:row>31</xdr:row>
                    <xdr:rowOff>259080</xdr:rowOff>
                  </to>
                </anchor>
              </controlPr>
            </control>
          </mc:Choice>
        </mc:AlternateContent>
        <mc:AlternateContent xmlns:mc="http://schemas.openxmlformats.org/markup-compatibility/2006">
          <mc:Choice Requires="x14">
            <control shapeId="22561" r:id="rId36" name="Check Box 33">
              <controlPr defaultSize="0" print="0" autoFill="0" autoLine="0" autoPict="0" altText="">
                <anchor moveWithCells="1">
                  <from>
                    <xdr:col>4</xdr:col>
                    <xdr:colOff>1851660</xdr:colOff>
                    <xdr:row>55</xdr:row>
                    <xdr:rowOff>53340</xdr:rowOff>
                  </from>
                  <to>
                    <xdr:col>6</xdr:col>
                    <xdr:colOff>53340</xdr:colOff>
                    <xdr:row>57</xdr:row>
                    <xdr:rowOff>30480</xdr:rowOff>
                  </to>
                </anchor>
              </controlPr>
            </control>
          </mc:Choice>
        </mc:AlternateContent>
        <mc:AlternateContent xmlns:mc="http://schemas.openxmlformats.org/markup-compatibility/2006">
          <mc:Choice Requires="x14">
            <control shapeId="22562" r:id="rId37" name="Check Box 34">
              <controlPr defaultSize="0" print="0" autoFill="0" autoLine="0" autoPict="0" altText="">
                <anchor moveWithCells="1">
                  <from>
                    <xdr:col>4</xdr:col>
                    <xdr:colOff>1851660</xdr:colOff>
                    <xdr:row>57</xdr:row>
                    <xdr:rowOff>53340</xdr:rowOff>
                  </from>
                  <to>
                    <xdr:col>6</xdr:col>
                    <xdr:colOff>68580</xdr:colOff>
                    <xdr:row>59</xdr:row>
                    <xdr:rowOff>30480</xdr:rowOff>
                  </to>
                </anchor>
              </controlPr>
            </control>
          </mc:Choice>
        </mc:AlternateContent>
        <mc:AlternateContent xmlns:mc="http://schemas.openxmlformats.org/markup-compatibility/2006">
          <mc:Choice Requires="x14">
            <control shapeId="22563" r:id="rId38" name="Check Box 35">
              <controlPr defaultSize="0" print="0" autoFill="0" autoLine="0" autoPict="0" altText="">
                <anchor moveWithCells="1">
                  <from>
                    <xdr:col>4</xdr:col>
                    <xdr:colOff>1851660</xdr:colOff>
                    <xdr:row>59</xdr:row>
                    <xdr:rowOff>53340</xdr:rowOff>
                  </from>
                  <to>
                    <xdr:col>6</xdr:col>
                    <xdr:colOff>60960</xdr:colOff>
                    <xdr:row>61</xdr:row>
                    <xdr:rowOff>30480</xdr:rowOff>
                  </to>
                </anchor>
              </controlPr>
            </control>
          </mc:Choice>
        </mc:AlternateContent>
        <mc:AlternateContent xmlns:mc="http://schemas.openxmlformats.org/markup-compatibility/2006">
          <mc:Choice Requires="x14">
            <control shapeId="22564" r:id="rId39" name="Check Box 36">
              <controlPr defaultSize="0" print="0" autoFill="0" autoLine="0" autoPict="0" altText="">
                <anchor moveWithCells="1">
                  <from>
                    <xdr:col>4</xdr:col>
                    <xdr:colOff>1851660</xdr:colOff>
                    <xdr:row>61</xdr:row>
                    <xdr:rowOff>68580</xdr:rowOff>
                  </from>
                  <to>
                    <xdr:col>6</xdr:col>
                    <xdr:colOff>60960</xdr:colOff>
                    <xdr:row>63</xdr:row>
                    <xdr:rowOff>30480</xdr:rowOff>
                  </to>
                </anchor>
              </controlPr>
            </control>
          </mc:Choice>
        </mc:AlternateContent>
        <mc:AlternateContent xmlns:mc="http://schemas.openxmlformats.org/markup-compatibility/2006">
          <mc:Choice Requires="x14">
            <control shapeId="22565" r:id="rId40" name="Check Box 37">
              <controlPr defaultSize="0" print="0" autoFill="0" autoLine="0" autoPict="0" altText="">
                <anchor moveWithCells="1">
                  <from>
                    <xdr:col>5</xdr:col>
                    <xdr:colOff>0</xdr:colOff>
                    <xdr:row>51</xdr:row>
                    <xdr:rowOff>22860</xdr:rowOff>
                  </from>
                  <to>
                    <xdr:col>6</xdr:col>
                    <xdr:colOff>68580</xdr:colOff>
                    <xdr:row>53</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1F5F-11A7-46F0-A699-C7C236ED8589}">
  <sheetPr>
    <tabColor rgb="FF0070C0"/>
  </sheetPr>
  <dimension ref="A1:G19"/>
  <sheetViews>
    <sheetView showGridLines="0" view="pageBreakPreview" zoomScale="110" zoomScaleNormal="100" zoomScaleSheetLayoutView="110" workbookViewId="0">
      <selection activeCell="G14" sqref="G14"/>
    </sheetView>
  </sheetViews>
  <sheetFormatPr defaultColWidth="9.21875" defaultRowHeight="13.8" x14ac:dyDescent="0.25"/>
  <cols>
    <col min="1" max="1" width="25.77734375" style="51" customWidth="1"/>
    <col min="2" max="2" width="11.44140625" style="51" customWidth="1"/>
    <col min="3" max="3" width="18.21875" style="51" customWidth="1"/>
    <col min="4" max="4" width="10.5546875" style="51" bestFit="1" customWidth="1"/>
    <col min="5" max="5" width="19" style="51" customWidth="1"/>
    <col min="6" max="6" width="3.5546875" style="51" customWidth="1"/>
    <col min="7" max="7" width="12.44140625" style="51" customWidth="1"/>
    <col min="8" max="8" width="3" style="50" customWidth="1"/>
    <col min="9" max="16384" width="9.21875" style="50"/>
  </cols>
  <sheetData>
    <row r="1" spans="1:7" ht="19.95" customHeight="1" x14ac:dyDescent="0.25">
      <c r="A1" s="55" t="s">
        <v>346</v>
      </c>
      <c r="B1" s="453" t="s">
        <v>305</v>
      </c>
      <c r="C1" s="454"/>
      <c r="D1" s="454"/>
      <c r="E1" s="455"/>
      <c r="F1" s="436"/>
      <c r="G1" s="437"/>
    </row>
    <row r="2" spans="1:7" ht="14.55" customHeight="1" x14ac:dyDescent="0.25">
      <c r="A2" s="56" t="s">
        <v>156</v>
      </c>
      <c r="B2" s="456"/>
      <c r="C2" s="457"/>
      <c r="D2" s="457"/>
      <c r="E2" s="458"/>
      <c r="F2" s="438"/>
      <c r="G2" s="439"/>
    </row>
    <row r="3" spans="1:7" s="54" customFormat="1" ht="11.55" customHeight="1" x14ac:dyDescent="0.2">
      <c r="A3" s="133" t="s">
        <v>337</v>
      </c>
      <c r="B3" s="456"/>
      <c r="C3" s="457"/>
      <c r="D3" s="457"/>
      <c r="E3" s="458"/>
      <c r="F3" s="438"/>
      <c r="G3" s="439"/>
    </row>
    <row r="4" spans="1:7" ht="24.6" customHeight="1" x14ac:dyDescent="0.25">
      <c r="A4" s="134" t="s">
        <v>304</v>
      </c>
      <c r="B4" s="459"/>
      <c r="C4" s="461"/>
      <c r="D4" s="461"/>
      <c r="E4" s="462"/>
      <c r="F4" s="438"/>
      <c r="G4" s="439"/>
    </row>
    <row r="5" spans="1:7" ht="19.95" customHeight="1" x14ac:dyDescent="0.25">
      <c r="A5" s="132" t="s">
        <v>229</v>
      </c>
      <c r="B5" s="442"/>
      <c r="C5" s="444"/>
      <c r="D5" s="444"/>
      <c r="E5" s="445"/>
      <c r="F5" s="440"/>
      <c r="G5" s="441"/>
    </row>
    <row r="6" spans="1:7" ht="21.6" customHeight="1" x14ac:dyDescent="0.25">
      <c r="A6" s="131" t="s">
        <v>231</v>
      </c>
      <c r="C6" s="115"/>
    </row>
    <row r="7" spans="1:7" ht="27" customHeight="1" x14ac:dyDescent="0.25">
      <c r="A7" s="450" t="s">
        <v>338</v>
      </c>
      <c r="B7" s="451"/>
      <c r="C7" s="451"/>
      <c r="D7" s="451"/>
      <c r="E7" s="451"/>
      <c r="F7" s="451"/>
      <c r="G7" s="452"/>
    </row>
    <row r="8" spans="1:7" ht="27" customHeight="1" x14ac:dyDescent="0.25">
      <c r="A8" s="324" t="s">
        <v>341</v>
      </c>
      <c r="B8" s="449" t="str">
        <f>IF('ECSA - ECPD3 - Sign'!B27="","",'ECSA - ECPD3 - Sign'!B27)</f>
        <v/>
      </c>
      <c r="C8" s="447"/>
      <c r="D8" s="447"/>
      <c r="E8" s="447"/>
      <c r="F8" s="447"/>
      <c r="G8" s="448"/>
    </row>
    <row r="9" spans="1:7" ht="27" customHeight="1" x14ac:dyDescent="0.25">
      <c r="A9" s="324" t="s">
        <v>340</v>
      </c>
      <c r="B9" s="449"/>
      <c r="C9" s="447"/>
      <c r="D9" s="447"/>
      <c r="E9" s="447"/>
      <c r="F9" s="447"/>
      <c r="G9" s="448"/>
    </row>
    <row r="10" spans="1:7" ht="27" customHeight="1" x14ac:dyDescent="0.25">
      <c r="A10" s="324" t="s">
        <v>339</v>
      </c>
      <c r="B10" s="446"/>
      <c r="C10" s="447"/>
      <c r="D10" s="447"/>
      <c r="E10" s="447"/>
      <c r="F10" s="447"/>
      <c r="G10" s="448"/>
    </row>
    <row r="11" spans="1:7" ht="27" customHeight="1" x14ac:dyDescent="0.25">
      <c r="A11" s="324" t="s">
        <v>342</v>
      </c>
      <c r="B11" s="466"/>
      <c r="C11" s="447"/>
      <c r="D11" s="447"/>
      <c r="E11" s="447"/>
      <c r="F11" s="447"/>
      <c r="G11" s="448"/>
    </row>
    <row r="12" spans="1:7" ht="27" customHeight="1" x14ac:dyDescent="0.25">
      <c r="A12" s="325" t="s">
        <v>343</v>
      </c>
      <c r="B12" s="539" t="s">
        <v>364</v>
      </c>
      <c r="C12" s="540"/>
      <c r="D12" s="540"/>
      <c r="E12" s="540"/>
      <c r="F12" s="540"/>
      <c r="G12" s="541"/>
    </row>
    <row r="13" spans="1:7" ht="27" customHeight="1" x14ac:dyDescent="0.25">
      <c r="A13" s="326" t="s">
        <v>344</v>
      </c>
      <c r="B13" s="539" t="s">
        <v>364</v>
      </c>
      <c r="C13" s="540"/>
      <c r="D13" s="540"/>
      <c r="E13" s="540"/>
      <c r="F13" s="540"/>
      <c r="G13" s="541"/>
    </row>
    <row r="14" spans="1:7" ht="27" customHeight="1" x14ac:dyDescent="0.25">
      <c r="A14" s="542" t="s">
        <v>365</v>
      </c>
      <c r="B14" s="543"/>
      <c r="C14" s="543"/>
      <c r="D14" s="543"/>
      <c r="E14" s="543"/>
      <c r="F14" s="543"/>
      <c r="G14" s="323" t="s">
        <v>316</v>
      </c>
    </row>
    <row r="15" spans="1:7" ht="45" customHeight="1" x14ac:dyDescent="0.25">
      <c r="A15" s="545" t="s">
        <v>362</v>
      </c>
      <c r="B15" s="546"/>
      <c r="C15" s="546"/>
      <c r="D15" s="546"/>
      <c r="E15" s="546"/>
      <c r="F15" s="546"/>
      <c r="G15" s="546"/>
    </row>
    <row r="16" spans="1:7" ht="48" customHeight="1" x14ac:dyDescent="0.25">
      <c r="A16" s="544" t="s">
        <v>363</v>
      </c>
      <c r="B16" s="544"/>
      <c r="C16" s="544"/>
      <c r="D16" s="544"/>
      <c r="E16" s="544"/>
      <c r="F16" s="544"/>
      <c r="G16" s="544"/>
    </row>
    <row r="17" spans="1:7" s="318" customFormat="1" ht="59.55" customHeight="1" x14ac:dyDescent="0.3">
      <c r="A17" s="435" t="s">
        <v>335</v>
      </c>
      <c r="B17" s="435"/>
      <c r="C17" s="435"/>
      <c r="D17" s="435"/>
      <c r="E17" s="435"/>
      <c r="F17" s="435"/>
      <c r="G17" s="435"/>
    </row>
    <row r="18" spans="1:7" s="318" customFormat="1" ht="34.950000000000003" customHeight="1" x14ac:dyDescent="0.3">
      <c r="A18" s="435" t="s">
        <v>336</v>
      </c>
      <c r="B18" s="435"/>
      <c r="C18" s="435"/>
      <c r="D18" s="435"/>
      <c r="E18" s="435"/>
      <c r="F18" s="435"/>
      <c r="G18" s="435"/>
    </row>
    <row r="19" spans="1:7" s="318" customFormat="1" ht="25.95" customHeight="1" x14ac:dyDescent="0.25">
      <c r="A19" s="434" t="s">
        <v>345</v>
      </c>
      <c r="B19" s="434"/>
      <c r="C19" s="434"/>
      <c r="D19" s="434"/>
      <c r="E19" s="434"/>
      <c r="F19" s="434"/>
      <c r="G19" s="434"/>
    </row>
  </sheetData>
  <sheetProtection selectLockedCells="1"/>
  <mergeCells count="16">
    <mergeCell ref="A19:G19"/>
    <mergeCell ref="A14:F14"/>
    <mergeCell ref="A16:G16"/>
    <mergeCell ref="A15:G15"/>
    <mergeCell ref="A17:G17"/>
    <mergeCell ref="A18:G18"/>
    <mergeCell ref="B10:G10"/>
    <mergeCell ref="B11:G11"/>
    <mergeCell ref="B12:G12"/>
    <mergeCell ref="B13:G13"/>
    <mergeCell ref="B1:E4"/>
    <mergeCell ref="F1:G5"/>
    <mergeCell ref="B5:E5"/>
    <mergeCell ref="A7:G7"/>
    <mergeCell ref="B8:G8"/>
    <mergeCell ref="B9:G9"/>
  </mergeCells>
  <conditionalFormatting sqref="B9:B13">
    <cfRule type="containsBlanks" dxfId="46" priority="8">
      <formula>LEN(TRIM(B9))=0</formula>
    </cfRule>
  </conditionalFormatting>
  <pageMargins left="0.25" right="0.25" top="0.75" bottom="0.75" header="0.3" footer="0.3"/>
  <pageSetup paperSize="9" orientation="portrait" r:id="rId1"/>
  <headerFooter>
    <oddFooter xml:space="preserve">&amp;L&amp;8QM-TEM-003 Rev 0&amp;C&amp;KFF0000CONTROLLED DISCLOSURE
&amp;8&amp;K000000It is the responsibility of the user to ensure that the latest version is used. The latest version will be published on our website.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F6D91-722F-47F5-9449-985130AEFDB6}">
  <sheetPr codeName="Sheet7">
    <tabColor rgb="FF0070C0"/>
  </sheetPr>
  <dimension ref="A1:N71"/>
  <sheetViews>
    <sheetView view="pageBreakPreview" topLeftCell="A36" zoomScaleNormal="100" zoomScaleSheetLayoutView="100" workbookViewId="0">
      <selection activeCell="G58" sqref="G58"/>
    </sheetView>
  </sheetViews>
  <sheetFormatPr defaultColWidth="8.77734375" defaultRowHeight="13.2" x14ac:dyDescent="0.25"/>
  <cols>
    <col min="1" max="1" width="29.44140625" style="170" customWidth="1"/>
    <col min="2" max="2" width="19.77734375" style="170" customWidth="1"/>
    <col min="3" max="3" width="3.77734375" style="170" customWidth="1"/>
    <col min="4" max="4" width="19.77734375" style="170" customWidth="1"/>
    <col min="5" max="5" width="17.5546875" style="136" customWidth="1"/>
    <col min="6" max="6" width="5.77734375" style="184" customWidth="1"/>
    <col min="7" max="7" width="8.77734375" style="184"/>
    <col min="8" max="9" width="8.77734375" style="185"/>
    <col min="10" max="14" width="8.77734375" style="184"/>
    <col min="15" max="16384" width="8.77734375" style="136"/>
  </cols>
  <sheetData>
    <row r="1" spans="1:9" ht="26.1" customHeight="1" x14ac:dyDescent="0.25">
      <c r="A1" s="180" t="s">
        <v>366</v>
      </c>
      <c r="B1" s="181"/>
      <c r="C1" s="181"/>
      <c r="D1" s="181"/>
      <c r="E1" s="182"/>
      <c r="F1" s="183"/>
    </row>
    <row r="2" spans="1:9" ht="26.1" customHeight="1" x14ac:dyDescent="0.25">
      <c r="A2" s="550" t="s">
        <v>189</v>
      </c>
      <c r="B2" s="551"/>
      <c r="C2" s="551"/>
      <c r="D2" s="551"/>
      <c r="E2" s="551"/>
      <c r="F2" s="552"/>
      <c r="I2" s="186"/>
    </row>
    <row r="3" spans="1:9" ht="26.1" customHeight="1" x14ac:dyDescent="0.25">
      <c r="A3" s="187" t="s">
        <v>191</v>
      </c>
      <c r="B3" s="547">
        <f>'Comp Registration ECPD7 - sign'!B8</f>
        <v>0</v>
      </c>
      <c r="C3" s="548"/>
      <c r="D3" s="548"/>
      <c r="E3" s="548"/>
      <c r="F3" s="549"/>
    </row>
    <row r="4" spans="1:9" ht="26.1" customHeight="1" x14ac:dyDescent="0.25">
      <c r="A4" s="187" t="s">
        <v>190</v>
      </c>
      <c r="B4" s="547">
        <f>'Comp Registration ECPD7 - sign'!B9</f>
        <v>0</v>
      </c>
      <c r="C4" s="548"/>
      <c r="D4" s="548"/>
      <c r="E4" s="548"/>
      <c r="F4" s="549"/>
    </row>
    <row r="5" spans="1:9" ht="26.1" customHeight="1" x14ac:dyDescent="0.25">
      <c r="A5" s="187" t="s">
        <v>160</v>
      </c>
      <c r="B5" s="547">
        <f>'Comp Registration ECPD7 - sign'!B10</f>
        <v>0</v>
      </c>
      <c r="C5" s="548"/>
      <c r="D5" s="548"/>
      <c r="E5" s="548"/>
      <c r="F5" s="549"/>
    </row>
    <row r="6" spans="1:9" ht="26.1" customHeight="1" x14ac:dyDescent="0.25">
      <c r="A6" s="187" t="s">
        <v>27</v>
      </c>
      <c r="B6" s="547"/>
      <c r="C6" s="548"/>
      <c r="D6" s="548"/>
      <c r="E6" s="548"/>
      <c r="F6" s="549"/>
    </row>
    <row r="7" spans="1:9" ht="26.1" customHeight="1" x14ac:dyDescent="0.25">
      <c r="A7" s="187" t="s">
        <v>110</v>
      </c>
      <c r="B7" s="547">
        <f>'Comp Registration ECPD7 - sign'!B11</f>
        <v>0</v>
      </c>
      <c r="C7" s="548"/>
      <c r="D7" s="548"/>
      <c r="E7" s="548"/>
      <c r="F7" s="549"/>
    </row>
    <row r="8" spans="1:9" ht="26.1" customHeight="1" x14ac:dyDescent="0.25">
      <c r="A8" s="187" t="s">
        <v>192</v>
      </c>
      <c r="B8" s="547">
        <f>'Comp Registration ECPD7 - sign'!B12</f>
        <v>0</v>
      </c>
      <c r="C8" s="548"/>
      <c r="D8" s="548"/>
      <c r="E8" s="548"/>
      <c r="F8" s="549"/>
    </row>
    <row r="9" spans="1:9" ht="26.1" customHeight="1" x14ac:dyDescent="0.25">
      <c r="A9" s="187" t="s">
        <v>208</v>
      </c>
      <c r="B9" s="547">
        <f>'Comp Registration ECPD7 - sign'!B13</f>
        <v>0</v>
      </c>
      <c r="C9" s="548"/>
      <c r="D9" s="548"/>
      <c r="E9" s="548"/>
      <c r="F9" s="549"/>
    </row>
    <row r="10" spans="1:9" s="75" customFormat="1" ht="20.100000000000001" customHeight="1" x14ac:dyDescent="0.25">
      <c r="A10" s="553" t="s">
        <v>163</v>
      </c>
      <c r="B10" s="188" t="s">
        <v>164</v>
      </c>
      <c r="C10" s="489">
        <f>'Comp Registration ECPD7 - sign'!C14</f>
        <v>0</v>
      </c>
      <c r="D10" s="556"/>
      <c r="E10" s="556"/>
      <c r="F10" s="557"/>
      <c r="G10" s="184"/>
      <c r="H10" s="189"/>
      <c r="I10" s="189"/>
    </row>
    <row r="11" spans="1:9" s="75" customFormat="1" ht="20.100000000000001" customHeight="1" x14ac:dyDescent="0.25">
      <c r="A11" s="554"/>
      <c r="B11" s="188" t="s">
        <v>165</v>
      </c>
      <c r="C11" s="489">
        <f>'Comp Registration ECPD7 - sign'!C15</f>
        <v>0</v>
      </c>
      <c r="D11" s="556"/>
      <c r="E11" s="556"/>
      <c r="F11" s="557"/>
      <c r="G11" s="184"/>
      <c r="H11" s="189"/>
      <c r="I11" s="189"/>
    </row>
    <row r="12" spans="1:9" s="75" customFormat="1" ht="20.100000000000001" customHeight="1" x14ac:dyDescent="0.25">
      <c r="A12" s="554"/>
      <c r="B12" s="188" t="s">
        <v>166</v>
      </c>
      <c r="C12" s="489">
        <f>'Comp Registration ECPD7 - sign'!C16</f>
        <v>0</v>
      </c>
      <c r="D12" s="556"/>
      <c r="E12" s="556"/>
      <c r="F12" s="557"/>
      <c r="G12" s="184"/>
      <c r="H12" s="189"/>
      <c r="I12" s="189"/>
    </row>
    <row r="13" spans="1:9" s="75" customFormat="1" ht="20.100000000000001" customHeight="1" x14ac:dyDescent="0.25">
      <c r="A13" s="554"/>
      <c r="B13" s="188" t="s">
        <v>167</v>
      </c>
      <c r="C13" s="489">
        <f>'Comp Registration ECPD7 - sign'!C17</f>
        <v>0</v>
      </c>
      <c r="D13" s="556"/>
      <c r="E13" s="556"/>
      <c r="F13" s="557"/>
      <c r="G13" s="184"/>
      <c r="H13" s="189"/>
      <c r="I13" s="189"/>
    </row>
    <row r="14" spans="1:9" s="75" customFormat="1" ht="20.100000000000001" customHeight="1" x14ac:dyDescent="0.25">
      <c r="A14" s="554"/>
      <c r="B14" s="188" t="s">
        <v>168</v>
      </c>
      <c r="C14" s="489">
        <f>'Comp Registration ECPD7 - sign'!C18</f>
        <v>0</v>
      </c>
      <c r="D14" s="556"/>
      <c r="E14" s="556"/>
      <c r="F14" s="557"/>
      <c r="G14" s="184"/>
      <c r="H14" s="189"/>
      <c r="I14" s="189"/>
    </row>
    <row r="15" spans="1:9" s="75" customFormat="1" ht="20.100000000000001" customHeight="1" x14ac:dyDescent="0.25">
      <c r="A15" s="555"/>
      <c r="B15" s="188" t="s">
        <v>169</v>
      </c>
      <c r="C15" s="489">
        <f>'Comp Registration ECPD7 - sign'!C19</f>
        <v>0</v>
      </c>
      <c r="D15" s="556"/>
      <c r="E15" s="556"/>
      <c r="F15" s="557"/>
      <c r="G15" s="184"/>
      <c r="H15" s="189"/>
      <c r="I15" s="189"/>
    </row>
    <row r="16" spans="1:9" s="75" customFormat="1" ht="20.100000000000001" customHeight="1" x14ac:dyDescent="0.25">
      <c r="A16" s="190" t="s">
        <v>170</v>
      </c>
      <c r="B16" s="507" t="s">
        <v>249</v>
      </c>
      <c r="C16" s="558"/>
      <c r="D16" s="489">
        <f>'Comp Registration ECPD7 - sign'!B20</f>
        <v>0</v>
      </c>
      <c r="E16" s="556"/>
      <c r="F16" s="556"/>
      <c r="G16" s="184"/>
      <c r="H16" s="189"/>
      <c r="I16" s="189"/>
    </row>
    <row r="17" spans="1:9" ht="26.1" customHeight="1" x14ac:dyDescent="0.25">
      <c r="A17" s="550" t="s">
        <v>193</v>
      </c>
      <c r="B17" s="551"/>
      <c r="C17" s="551"/>
      <c r="D17" s="551"/>
      <c r="E17" s="551"/>
      <c r="F17" s="552"/>
    </row>
    <row r="18" spans="1:9" ht="26.1" customHeight="1" x14ac:dyDescent="0.25">
      <c r="A18" s="187" t="s">
        <v>174</v>
      </c>
      <c r="B18" s="547">
        <f>'Comp Registration ECPD7 - sign'!B23</f>
        <v>0</v>
      </c>
      <c r="C18" s="548"/>
      <c r="D18" s="548"/>
      <c r="E18" s="548"/>
      <c r="F18" s="549"/>
    </row>
    <row r="19" spans="1:9" ht="26.1" customHeight="1" x14ac:dyDescent="0.25">
      <c r="A19" s="187" t="s">
        <v>173</v>
      </c>
      <c r="B19" s="547">
        <f>'Comp Registration ECPD7 - sign'!B24</f>
        <v>0</v>
      </c>
      <c r="C19" s="548"/>
      <c r="D19" s="548"/>
      <c r="E19" s="548"/>
      <c r="F19" s="549"/>
    </row>
    <row r="20" spans="1:9" ht="26.1" customHeight="1" x14ac:dyDescent="0.25">
      <c r="A20" s="187" t="s">
        <v>171</v>
      </c>
      <c r="B20" s="547">
        <f>'Comp Registration ECPD7 - sign'!B25</f>
        <v>0</v>
      </c>
      <c r="C20" s="548"/>
      <c r="D20" s="548"/>
      <c r="E20" s="548"/>
      <c r="F20" s="549"/>
    </row>
    <row r="21" spans="1:9" ht="26.1" customHeight="1" x14ac:dyDescent="0.25">
      <c r="A21" s="187" t="s">
        <v>172</v>
      </c>
      <c r="B21" s="547">
        <f>'Comp Registration ECPD7 - sign'!B26</f>
        <v>0</v>
      </c>
      <c r="C21" s="548"/>
      <c r="D21" s="548"/>
      <c r="E21" s="548"/>
      <c r="F21" s="549"/>
    </row>
    <row r="22" spans="1:9" ht="26.1" customHeight="1" x14ac:dyDescent="0.25">
      <c r="A22" s="187" t="s">
        <v>161</v>
      </c>
      <c r="B22" s="547">
        <f>'Comp Registration ECPD7 - sign'!B27</f>
        <v>0</v>
      </c>
      <c r="C22" s="548"/>
      <c r="D22" s="548"/>
      <c r="E22" s="548"/>
      <c r="F22" s="549"/>
    </row>
    <row r="23" spans="1:9" ht="16.5" customHeight="1" thickBot="1" x14ac:dyDescent="0.3">
      <c r="A23" s="191"/>
      <c r="F23" s="192"/>
      <c r="I23" s="186"/>
    </row>
    <row r="24" spans="1:9" ht="26.1" customHeight="1" thickBot="1" x14ac:dyDescent="0.3">
      <c r="A24" s="560" t="s">
        <v>194</v>
      </c>
      <c r="B24" s="561"/>
      <c r="C24" s="561"/>
      <c r="D24" s="561"/>
      <c r="E24" s="561"/>
      <c r="F24" s="562"/>
      <c r="I24" s="186"/>
    </row>
    <row r="25" spans="1:9" ht="17.55" customHeight="1" thickBot="1" x14ac:dyDescent="0.3">
      <c r="A25" s="563" t="str">
        <f>IF('ECSA - ECPD3 - Sign'!B70="","Obtained from ECPD3",'ECSA - ECPD3 - Sign'!B70)</f>
        <v>Lectures</v>
      </c>
      <c r="B25" s="564"/>
      <c r="C25" s="564"/>
      <c r="D25" s="564"/>
      <c r="E25" s="564"/>
      <c r="F25" s="565"/>
      <c r="I25" s="186"/>
    </row>
    <row r="26" spans="1:9" x14ac:dyDescent="0.25">
      <c r="A26" s="193"/>
      <c r="B26" s="194"/>
      <c r="C26" s="194"/>
      <c r="D26" s="194"/>
      <c r="E26" s="195"/>
      <c r="F26" s="192"/>
    </row>
    <row r="27" spans="1:9" ht="26.1" customHeight="1" x14ac:dyDescent="0.25">
      <c r="A27" s="566" t="s">
        <v>195</v>
      </c>
      <c r="B27" s="567"/>
      <c r="C27" s="567"/>
      <c r="D27" s="567"/>
      <c r="E27" s="567"/>
      <c r="F27" s="568"/>
    </row>
    <row r="28" spans="1:9" ht="26.1" customHeight="1" x14ac:dyDescent="0.25">
      <c r="A28" s="196" t="s">
        <v>196</v>
      </c>
      <c r="B28" s="547">
        <f>IF('ECSA - ECPD3 - Sign'!B21="",0,'ECSA - ECPD3 - Sign'!B21)</f>
        <v>0</v>
      </c>
      <c r="C28" s="548"/>
      <c r="D28" s="548"/>
      <c r="E28" s="548"/>
      <c r="F28" s="549"/>
    </row>
    <row r="29" spans="1:9" ht="26.1" customHeight="1" x14ac:dyDescent="0.25">
      <c r="A29" s="196" t="s">
        <v>116</v>
      </c>
      <c r="B29" s="547">
        <f>IF('ECSA - ECPD3 - Sign'!B23="",0,'ECSA - ECPD3 - Sign'!B23)</f>
        <v>0</v>
      </c>
      <c r="C29" s="548"/>
      <c r="D29" s="548"/>
      <c r="E29" s="548"/>
      <c r="F29" s="549"/>
    </row>
    <row r="30" spans="1:9" ht="26.1" customHeight="1" x14ac:dyDescent="0.25">
      <c r="A30" s="196" t="s">
        <v>197</v>
      </c>
      <c r="B30" s="547">
        <f>IF('ECSA - ECPD3 - Sign'!B25="",0,'ECSA - ECPD3 - Sign'!B25)</f>
        <v>0</v>
      </c>
      <c r="C30" s="548"/>
      <c r="D30" s="548"/>
      <c r="E30" s="548"/>
      <c r="F30" s="549"/>
    </row>
    <row r="31" spans="1:9" ht="26.1" customHeight="1" x14ac:dyDescent="0.25">
      <c r="A31" s="196" t="s">
        <v>198</v>
      </c>
      <c r="B31" s="547">
        <f>IF('ECSA - ECPD3 - Sign'!B24="",0,'ECSA - ECPD3 - Sign'!B24)</f>
        <v>0</v>
      </c>
      <c r="C31" s="548"/>
      <c r="D31" s="548"/>
      <c r="E31" s="548"/>
      <c r="F31" s="549"/>
    </row>
    <row r="32" spans="1:9" ht="26.1" customHeight="1" x14ac:dyDescent="0.25">
      <c r="A32" s="196" t="s">
        <v>119</v>
      </c>
      <c r="B32" s="547">
        <f>'Comp Registration ECPD7 - sign'!B23</f>
        <v>0</v>
      </c>
      <c r="C32" s="548"/>
      <c r="D32" s="548"/>
      <c r="E32" s="548"/>
      <c r="F32" s="549"/>
    </row>
    <row r="33" spans="1:14" ht="26.1" customHeight="1" x14ac:dyDescent="0.25">
      <c r="A33" s="196" t="s">
        <v>199</v>
      </c>
      <c r="B33" s="547">
        <f>IF('ECSA - ECPD3 - Sign'!B27:G27="",0,'ECSA - ECPD3 - Sign'!B27:G27)</f>
        <v>0</v>
      </c>
      <c r="C33" s="548"/>
      <c r="D33" s="548"/>
      <c r="E33" s="548"/>
      <c r="F33" s="549"/>
    </row>
    <row r="34" spans="1:14" ht="20.100000000000001" customHeight="1" x14ac:dyDescent="0.25">
      <c r="A34" s="187" t="s">
        <v>218</v>
      </c>
      <c r="B34" s="547">
        <f>IF('ECSA - ECPD3 - Sign'!B28:G28="",0,'ECSA - ECPD3 - Sign'!B28:G28)</f>
        <v>8</v>
      </c>
      <c r="C34" s="548"/>
      <c r="D34" s="548"/>
      <c r="E34" s="548"/>
      <c r="F34" s="549"/>
      <c r="G34" s="197"/>
    </row>
    <row r="35" spans="1:14" x14ac:dyDescent="0.25">
      <c r="A35" s="198" t="s">
        <v>211</v>
      </c>
      <c r="B35" s="559" t="s">
        <v>349</v>
      </c>
      <c r="C35" s="559"/>
      <c r="D35" s="559"/>
      <c r="E35" s="559"/>
      <c r="F35" s="559"/>
      <c r="G35" s="136"/>
      <c r="J35" s="136"/>
      <c r="K35" s="136"/>
      <c r="L35" s="136"/>
      <c r="M35" s="136"/>
      <c r="N35" s="136"/>
    </row>
    <row r="36" spans="1:14" s="75" customFormat="1" ht="31.5" customHeight="1" x14ac:dyDescent="0.25">
      <c r="A36" s="578" t="s">
        <v>124</v>
      </c>
      <c r="B36" s="199" t="s">
        <v>142</v>
      </c>
      <c r="C36" s="200" t="str">
        <f>'ECSA - ECPD3 - Sign'!C30</f>
        <v>X</v>
      </c>
      <c r="D36" s="580" t="s">
        <v>204</v>
      </c>
      <c r="E36" s="580"/>
      <c r="F36" s="201" t="str">
        <f>'ECSA - ECPD3 - Sign'!F30</f>
        <v>X</v>
      </c>
      <c r="G36" s="81"/>
      <c r="H36" s="189" t="b">
        <v>1</v>
      </c>
      <c r="I36" s="189" t="b">
        <v>0</v>
      </c>
    </row>
    <row r="37" spans="1:14" s="75" customFormat="1" ht="26.4" x14ac:dyDescent="0.25">
      <c r="A37" s="579"/>
      <c r="B37" s="202" t="s">
        <v>144</v>
      </c>
      <c r="C37" s="203" t="str">
        <f>'ECSA - ECPD3 - Sign'!C32</f>
        <v>X</v>
      </c>
      <c r="D37" s="520" t="s">
        <v>205</v>
      </c>
      <c r="E37" s="520"/>
      <c r="F37" s="204" t="str">
        <f>'ECSA - ECPD3 - Sign'!F32</f>
        <v>X</v>
      </c>
      <c r="G37" s="81"/>
      <c r="H37" s="189" t="b">
        <v>0</v>
      </c>
      <c r="I37" s="189" t="b">
        <v>1</v>
      </c>
    </row>
    <row r="38" spans="1:14" s="75" customFormat="1" ht="13.8" x14ac:dyDescent="0.25">
      <c r="A38" s="205"/>
      <c r="B38" s="155"/>
      <c r="C38" s="206"/>
      <c r="D38" s="207"/>
      <c r="E38" s="207"/>
      <c r="F38" s="206"/>
      <c r="G38" s="81"/>
      <c r="H38" s="189"/>
      <c r="I38" s="189"/>
    </row>
    <row r="39" spans="1:14" ht="26.1" customHeight="1" x14ac:dyDescent="0.25">
      <c r="A39" s="578" t="s">
        <v>122</v>
      </c>
      <c r="B39" s="208" t="s">
        <v>129</v>
      </c>
      <c r="C39" s="200" t="str">
        <f>IF('ECSA - ECPD3 - Sign'!C57="","",'ECSA - ECPD3 - Sign'!C57)</f>
        <v/>
      </c>
      <c r="D39" s="209" t="s">
        <v>134</v>
      </c>
      <c r="E39" s="210"/>
      <c r="F39" s="201" t="str">
        <f>IF('ECSA - ECPD3 - Sign'!F57="","",'ECSA - ECPD3 - Sign'!F57)</f>
        <v/>
      </c>
    </row>
    <row r="40" spans="1:14" ht="26.1" customHeight="1" x14ac:dyDescent="0.25">
      <c r="A40" s="581"/>
      <c r="B40" s="157" t="s">
        <v>130</v>
      </c>
      <c r="C40" s="206" t="str">
        <f>IF('ECSA - ECPD3 - Sign'!C59="","",'ECSA - ECPD3 - Sign'!C59)</f>
        <v>X</v>
      </c>
      <c r="D40" s="211" t="s">
        <v>135</v>
      </c>
      <c r="F40" s="212" t="str">
        <f>IF('ECSA - ECPD3 - Sign'!F59="","",'ECSA - ECPD3 - Sign'!F59)</f>
        <v/>
      </c>
    </row>
    <row r="41" spans="1:14" ht="26.1" customHeight="1" x14ac:dyDescent="0.25">
      <c r="A41" s="581"/>
      <c r="B41" s="213" t="s">
        <v>131</v>
      </c>
      <c r="C41" s="206" t="str">
        <f>IF('ECSA - ECPD3 - Sign'!C61="","",'ECSA - ECPD3 - Sign'!C61)</f>
        <v/>
      </c>
      <c r="D41" s="211" t="s">
        <v>136</v>
      </c>
      <c r="F41" s="212" t="str">
        <f>IF('ECSA - ECPD3 - Sign'!F61="","",'ECSA - ECPD3 - Sign'!F61)</f>
        <v/>
      </c>
    </row>
    <row r="42" spans="1:14" ht="26.1" customHeight="1" x14ac:dyDescent="0.25">
      <c r="A42" s="581"/>
      <c r="B42" s="213" t="s">
        <v>132</v>
      </c>
      <c r="C42" s="206" t="str">
        <f>IF('ECSA - ECPD3 - Sign'!C63="","",'ECSA - ECPD3 - Sign'!C63)</f>
        <v/>
      </c>
      <c r="D42" s="211" t="s">
        <v>137</v>
      </c>
      <c r="F42" s="212" t="str">
        <f>IF('ECSA - ECPD3 - Sign'!F63="","",'ECSA - ECPD3 - Sign'!F63)</f>
        <v/>
      </c>
    </row>
    <row r="43" spans="1:14" ht="26.1" customHeight="1" x14ac:dyDescent="0.25">
      <c r="A43" s="581"/>
      <c r="B43" s="213" t="s">
        <v>133</v>
      </c>
      <c r="C43" s="206" t="str">
        <f>IF('ECSA - ECPD3 - Sign'!C65="","",'ECSA - ECPD3 - Sign'!C65)</f>
        <v/>
      </c>
      <c r="D43" s="214"/>
      <c r="E43" s="214"/>
      <c r="F43" s="215"/>
    </row>
    <row r="44" spans="1:14" ht="26.1" customHeight="1" x14ac:dyDescent="0.25">
      <c r="A44" s="216"/>
      <c r="B44" s="217" t="s">
        <v>239</v>
      </c>
      <c r="C44" s="203" t="str">
        <f>IF('ECSA - ECPD3 - Sign'!C67="","",'ECSA - ECPD3 - Sign'!C67)</f>
        <v/>
      </c>
      <c r="D44" s="218"/>
      <c r="E44" s="218"/>
      <c r="F44" s="219"/>
    </row>
    <row r="45" spans="1:14" ht="26.1" customHeight="1" x14ac:dyDescent="0.25">
      <c r="A45" s="220" t="s">
        <v>200</v>
      </c>
      <c r="B45" s="582" t="s">
        <v>209</v>
      </c>
      <c r="C45" s="582"/>
      <c r="D45" s="582"/>
      <c r="E45" s="582"/>
      <c r="F45" s="582"/>
    </row>
    <row r="46" spans="1:14" x14ac:dyDescent="0.25">
      <c r="A46" s="221"/>
      <c r="B46" s="222"/>
      <c r="C46" s="222"/>
      <c r="D46" s="222"/>
      <c r="F46" s="223"/>
      <c r="G46" s="136"/>
    </row>
    <row r="47" spans="1:14" ht="26.1" customHeight="1" x14ac:dyDescent="0.25">
      <c r="A47" s="550" t="s">
        <v>202</v>
      </c>
      <c r="B47" s="551"/>
      <c r="C47" s="551"/>
      <c r="D47" s="551"/>
      <c r="E47" s="551"/>
      <c r="F47" s="552"/>
    </row>
    <row r="48" spans="1:14" ht="91.5" customHeight="1" x14ac:dyDescent="0.25">
      <c r="A48" s="465" t="s">
        <v>361</v>
      </c>
      <c r="B48" s="464"/>
      <c r="C48" s="464"/>
      <c r="D48" s="464"/>
      <c r="E48" s="464"/>
      <c r="F48" s="464"/>
    </row>
    <row r="49" spans="1:6" ht="26.1" customHeight="1" x14ac:dyDescent="0.25">
      <c r="A49" s="569" t="s">
        <v>201</v>
      </c>
      <c r="B49" s="570"/>
      <c r="C49" s="570"/>
      <c r="D49" s="570"/>
      <c r="E49" s="570"/>
      <c r="F49" s="571"/>
    </row>
    <row r="50" spans="1:6" ht="13.8" thickBot="1" x14ac:dyDescent="0.3">
      <c r="A50" s="224"/>
      <c r="B50" s="225"/>
      <c r="C50" s="225"/>
      <c r="D50" s="225"/>
      <c r="E50" s="226"/>
      <c r="F50" s="227"/>
    </row>
    <row r="51" spans="1:6" ht="13.8" x14ac:dyDescent="0.25">
      <c r="A51" s="228"/>
      <c r="B51" s="229"/>
      <c r="C51" s="229"/>
      <c r="D51" s="229"/>
    </row>
    <row r="52" spans="1:6" x14ac:dyDescent="0.25">
      <c r="A52" s="572" t="str">
        <f>"I, " &amp; 'Comp Registration ECPD7 - sign'!B24 &amp; " " &amp; 'Comp Registration ECPD7 - sign'!B23 &amp; 'Comp Registration ECPD7 - sign'!A16 &amp; ", on behalf of  " &amp; 'Comp Registration ECPD7 - sign'!B8 &amp; ", "</f>
        <v xml:space="preserve">I,  , on behalf of  , </v>
      </c>
      <c r="B52" s="573"/>
      <c r="C52" s="573"/>
      <c r="D52" s="573"/>
      <c r="E52" s="573"/>
      <c r="F52" s="574"/>
    </row>
    <row r="53" spans="1:6" ht="37.049999999999997" customHeight="1" x14ac:dyDescent="0.25">
      <c r="A53" s="575" t="s">
        <v>210</v>
      </c>
      <c r="B53" s="576"/>
      <c r="C53" s="576"/>
      <c r="D53" s="576"/>
      <c r="E53" s="576"/>
      <c r="F53" s="577"/>
    </row>
    <row r="54" spans="1:6" x14ac:dyDescent="0.25">
      <c r="A54" s="230"/>
      <c r="B54" s="211"/>
      <c r="C54" s="211"/>
      <c r="D54" s="211"/>
      <c r="F54" s="192"/>
    </row>
    <row r="55" spans="1:6" x14ac:dyDescent="0.25">
      <c r="A55" s="230"/>
      <c r="B55" s="211"/>
      <c r="C55" s="211"/>
      <c r="D55" s="211"/>
      <c r="F55" s="192"/>
    </row>
    <row r="56" spans="1:6" x14ac:dyDescent="0.25">
      <c r="A56" s="231"/>
      <c r="B56" s="211"/>
      <c r="C56" s="211"/>
      <c r="D56" s="232"/>
      <c r="F56" s="192"/>
    </row>
    <row r="57" spans="1:6" ht="13.8" thickBot="1" x14ac:dyDescent="0.3">
      <c r="A57" s="233" t="s">
        <v>203</v>
      </c>
      <c r="B57" s="234"/>
      <c r="C57" s="234"/>
      <c r="D57" s="235" t="s">
        <v>38</v>
      </c>
      <c r="E57" s="226"/>
      <c r="F57" s="227"/>
    </row>
    <row r="58" spans="1:6" x14ac:dyDescent="0.25">
      <c r="A58" s="211"/>
      <c r="B58" s="211"/>
      <c r="C58" s="211"/>
      <c r="D58" s="211"/>
    </row>
    <row r="59" spans="1:6" x14ac:dyDescent="0.25">
      <c r="A59" s="211"/>
      <c r="B59" s="211"/>
      <c r="C59" s="211"/>
      <c r="D59" s="211"/>
    </row>
    <row r="71" spans="2:2" x14ac:dyDescent="0.25">
      <c r="B71" s="177"/>
    </row>
  </sheetData>
  <sheetProtection selectLockedCells="1"/>
  <mergeCells count="44">
    <mergeCell ref="A48:F48"/>
    <mergeCell ref="A49:F49"/>
    <mergeCell ref="A52:F52"/>
    <mergeCell ref="A53:F53"/>
    <mergeCell ref="A36:A37"/>
    <mergeCell ref="D36:E36"/>
    <mergeCell ref="D37:E37"/>
    <mergeCell ref="A39:A43"/>
    <mergeCell ref="B45:F45"/>
    <mergeCell ref="A47:F47"/>
    <mergeCell ref="B35:F35"/>
    <mergeCell ref="B22:F22"/>
    <mergeCell ref="A24:F24"/>
    <mergeCell ref="A25:F25"/>
    <mergeCell ref="A27:F27"/>
    <mergeCell ref="B28:F28"/>
    <mergeCell ref="B29:F29"/>
    <mergeCell ref="B30:F30"/>
    <mergeCell ref="B31:F31"/>
    <mergeCell ref="B32:F32"/>
    <mergeCell ref="B33:F33"/>
    <mergeCell ref="B34:F34"/>
    <mergeCell ref="B21:F21"/>
    <mergeCell ref="B8:F8"/>
    <mergeCell ref="B9:F9"/>
    <mergeCell ref="A10:A15"/>
    <mergeCell ref="C10:F10"/>
    <mergeCell ref="C11:F11"/>
    <mergeCell ref="C12:F12"/>
    <mergeCell ref="C13:F13"/>
    <mergeCell ref="C14:F14"/>
    <mergeCell ref="C15:F15"/>
    <mergeCell ref="B16:C16"/>
    <mergeCell ref="A17:F17"/>
    <mergeCell ref="B18:F18"/>
    <mergeCell ref="B19:F19"/>
    <mergeCell ref="B20:F20"/>
    <mergeCell ref="D16:F16"/>
    <mergeCell ref="B7:F7"/>
    <mergeCell ref="A2:F2"/>
    <mergeCell ref="B3:F3"/>
    <mergeCell ref="B4:F4"/>
    <mergeCell ref="B5:F5"/>
    <mergeCell ref="B6:F6"/>
  </mergeCells>
  <conditionalFormatting sqref="A25">
    <cfRule type="cellIs" dxfId="45" priority="34" operator="equal">
      <formula>"Please complete this section in 'Event Detail' tab"</formula>
    </cfRule>
  </conditionalFormatting>
  <conditionalFormatting sqref="C10:F15">
    <cfRule type="cellIs" dxfId="44" priority="12" operator="equal">
      <formula>0</formula>
    </cfRule>
    <cfRule type="cellIs" dxfId="43" priority="15" operator="equal">
      <formula>0</formula>
    </cfRule>
    <cfRule type="cellIs" dxfId="42" priority="31" operator="equal">
      <formula>"Obtained from ECPD7"</formula>
    </cfRule>
  </conditionalFormatting>
  <conditionalFormatting sqref="B16:C16">
    <cfRule type="cellIs" dxfId="41" priority="30" operator="equal">
      <formula>"Obtained from ECPD7"</formula>
    </cfRule>
  </conditionalFormatting>
  <conditionalFormatting sqref="A25:F25">
    <cfRule type="cellIs" dxfId="40" priority="21" operator="equal">
      <formula>"Obtained from ECPD3"</formula>
    </cfRule>
  </conditionalFormatting>
  <conditionalFormatting sqref="D16:F16">
    <cfRule type="cellIs" dxfId="39" priority="9" operator="equal">
      <formula>0</formula>
    </cfRule>
    <cfRule type="cellIs" dxfId="38" priority="14" operator="equal">
      <formula>0</formula>
    </cfRule>
    <cfRule type="cellIs" dxfId="37" priority="20" operator="equal">
      <formula>"Obtained from ECPD7"</formula>
    </cfRule>
  </conditionalFormatting>
  <conditionalFormatting sqref="B3:F9">
    <cfRule type="cellIs" dxfId="36" priority="13" operator="equal">
      <formula>0</formula>
    </cfRule>
    <cfRule type="cellIs" dxfId="35" priority="16" operator="equal">
      <formula>0</formula>
    </cfRule>
  </conditionalFormatting>
  <conditionalFormatting sqref="B18:F22">
    <cfRule type="cellIs" dxfId="34" priority="8" operator="equal">
      <formula>0</formula>
    </cfRule>
    <cfRule type="cellIs" dxfId="33" priority="10" operator="equal">
      <formula>0</formula>
    </cfRule>
    <cfRule type="cellIs" dxfId="32" priority="11" operator="equal">
      <formula>0</formula>
    </cfRule>
  </conditionalFormatting>
  <conditionalFormatting sqref="B28:F33">
    <cfRule type="cellIs" dxfId="31" priority="5" operator="equal">
      <formula>0</formula>
    </cfRule>
    <cfRule type="cellIs" dxfId="30" priority="6" operator="equal">
      <formula>0</formula>
    </cfRule>
    <cfRule type="cellIs" dxfId="29" priority="7" operator="equal">
      <formula>0</formula>
    </cfRule>
  </conditionalFormatting>
  <conditionalFormatting sqref="B34:F34">
    <cfRule type="cellIs" dxfId="28" priority="2" operator="equal">
      <formula>0</formula>
    </cfRule>
    <cfRule type="cellIs" dxfId="27" priority="3" operator="equal">
      <formula>0</formula>
    </cfRule>
    <cfRule type="cellIs" dxfId="26" priority="4" operator="equal">
      <formula>0</formula>
    </cfRule>
  </conditionalFormatting>
  <conditionalFormatting sqref="A48:F48">
    <cfRule type="containsBlanks" dxfId="25" priority="1">
      <formula>LEN(TRIM(A48))=0</formula>
    </cfRule>
  </conditionalFormatting>
  <dataValidations disablePrompts="1" count="2">
    <dataValidation type="list" allowBlank="1" showInputMessage="1" showErrorMessage="1" sqref="E37:E38" xr:uid="{1B48C9F6-9F98-4CE6-A417-A354D973D160}">
      <formula1>$C$47:$C$48</formula1>
    </dataValidation>
    <dataValidation type="list" allowBlank="1" showInputMessage="1" showErrorMessage="1" sqref="B40 E45" xr:uid="{70BE97E8-81B0-4B4D-BB94-11FB3E2F17C0}">
      <formula1>#REF!</formula1>
    </dataValidation>
  </dataValidations>
  <pageMargins left="0.70866141732283472" right="0.70866141732283472" top="1.5354330708661419" bottom="0.74803149606299213" header="0.31496062992125984" footer="0.31496062992125984"/>
  <pageSetup scale="94" orientation="portrait" r:id="rId1"/>
  <headerFooter>
    <oddHeader>&amp;LPage &amp;P of &amp;N
Form No.:
CPD-ECPD2
Effective Date:
7 December 2017
Rev. No: 02&amp;CApplication for Approval of a
Continuing Professional
Development (CPD) Activity&amp;R&amp;G</oddHeader>
    <oddFooter>&amp;C&amp;9CONTROLLED DISCLOSURE
&amp;8It is the responsibility of the user to ensure that the latest version is used. The latest version will be published on our website
QM-TEM-003 Rev 0</oddFooter>
  </headerFooter>
  <rowBreaks count="2" manualBreakCount="2">
    <brk id="25" max="5" man="1"/>
    <brk id="46"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0070C0"/>
  </sheetPr>
  <dimension ref="A1:H26"/>
  <sheetViews>
    <sheetView showGridLines="0" view="pageLayout" topLeftCell="A11" zoomScaleNormal="100" workbookViewId="0">
      <selection activeCell="G19" sqref="G19"/>
    </sheetView>
  </sheetViews>
  <sheetFormatPr defaultRowHeight="13.2" x14ac:dyDescent="0.25"/>
  <cols>
    <col min="1" max="8" width="11" customWidth="1"/>
  </cols>
  <sheetData>
    <row r="1" spans="1:8" ht="13.8" thickBot="1" x14ac:dyDescent="0.3">
      <c r="C1" s="588" t="s">
        <v>86</v>
      </c>
      <c r="D1" s="589"/>
      <c r="E1" s="589"/>
      <c r="F1" s="590"/>
    </row>
    <row r="2" spans="1:8" ht="21.75" customHeight="1" x14ac:dyDescent="0.25">
      <c r="A2" s="4" t="s">
        <v>13</v>
      </c>
      <c r="B2" s="461">
        <f>'ECSA - ECPD3 - Sign'!B21</f>
        <v>0</v>
      </c>
      <c r="C2" s="596"/>
      <c r="D2" s="596"/>
      <c r="E2" s="596"/>
      <c r="F2" s="5" t="s">
        <v>14</v>
      </c>
      <c r="G2" s="593"/>
      <c r="H2" s="593"/>
    </row>
    <row r="3" spans="1:8" x14ac:dyDescent="0.25">
      <c r="A3" s="4"/>
      <c r="B3" s="4"/>
      <c r="F3" s="5"/>
    </row>
    <row r="4" spans="1:8" ht="25.5" customHeight="1" x14ac:dyDescent="0.25">
      <c r="A4" s="4" t="s">
        <v>15</v>
      </c>
      <c r="B4" s="594">
        <f>'ECSA - ECPD3 - Sign'!B27</f>
        <v>0</v>
      </c>
      <c r="C4" s="595"/>
      <c r="D4" s="595"/>
      <c r="E4" s="5" t="s">
        <v>18</v>
      </c>
      <c r="F4" s="593"/>
      <c r="G4" s="593"/>
      <c r="H4" s="593"/>
    </row>
    <row r="6" spans="1:8" ht="15" x14ac:dyDescent="0.25">
      <c r="D6" s="591" t="s">
        <v>5</v>
      </c>
      <c r="E6" s="592"/>
      <c r="F6" s="592"/>
      <c r="G6" s="592"/>
      <c r="H6" s="592"/>
    </row>
    <row r="7" spans="1:8" ht="39.6" x14ac:dyDescent="0.25">
      <c r="D7" s="1" t="s">
        <v>6</v>
      </c>
      <c r="E7" s="1">
        <v>2</v>
      </c>
      <c r="F7" s="1" t="s">
        <v>7</v>
      </c>
      <c r="G7" s="1">
        <v>4</v>
      </c>
      <c r="H7" s="1" t="s">
        <v>12</v>
      </c>
    </row>
    <row r="8" spans="1:8" ht="45" customHeight="1" x14ac:dyDescent="0.25">
      <c r="A8" s="586" t="s">
        <v>8</v>
      </c>
      <c r="B8" s="586"/>
      <c r="C8" s="586"/>
      <c r="D8" s="2"/>
      <c r="E8" s="2"/>
      <c r="F8" s="2"/>
      <c r="G8" s="2"/>
      <c r="H8" s="2"/>
    </row>
    <row r="9" spans="1:8" ht="44.25" customHeight="1" x14ac:dyDescent="0.25">
      <c r="A9" s="586" t="s">
        <v>9</v>
      </c>
      <c r="B9" s="586"/>
      <c r="C9" s="586"/>
      <c r="D9" s="2"/>
      <c r="E9" s="2"/>
      <c r="F9" s="2"/>
      <c r="G9" s="2"/>
      <c r="H9" s="2"/>
    </row>
    <row r="10" spans="1:8" ht="50.25" customHeight="1" x14ac:dyDescent="0.25">
      <c r="A10" s="586" t="s">
        <v>10</v>
      </c>
      <c r="B10" s="587"/>
      <c r="C10" s="587"/>
      <c r="D10" s="2"/>
      <c r="E10" s="2"/>
      <c r="F10" s="2"/>
      <c r="G10" s="2"/>
      <c r="H10" s="2"/>
    </row>
    <row r="11" spans="1:8" ht="48" customHeight="1" x14ac:dyDescent="0.25">
      <c r="A11" s="586" t="s">
        <v>11</v>
      </c>
      <c r="B11" s="586"/>
      <c r="C11" s="586"/>
      <c r="D11" s="2"/>
      <c r="E11" s="2"/>
      <c r="F11" s="2"/>
      <c r="G11" s="2"/>
      <c r="H11" s="2"/>
    </row>
    <row r="12" spans="1:8" ht="50.25" customHeight="1" x14ac:dyDescent="0.25">
      <c r="A12" s="583" t="s">
        <v>17</v>
      </c>
      <c r="B12" s="584"/>
      <c r="C12" s="585"/>
      <c r="D12" s="2"/>
      <c r="E12" s="2"/>
      <c r="F12" s="2"/>
      <c r="G12" s="2"/>
      <c r="H12" s="2"/>
    </row>
    <row r="13" spans="1:8" ht="50.25" customHeight="1" x14ac:dyDescent="0.25">
      <c r="A13" s="583" t="s">
        <v>16</v>
      </c>
      <c r="B13" s="584"/>
      <c r="C13" s="585"/>
      <c r="D13" s="2"/>
      <c r="E13" s="2"/>
      <c r="F13" s="2"/>
      <c r="G13" s="2"/>
      <c r="H13" s="2"/>
    </row>
    <row r="14" spans="1:8" ht="33" customHeight="1" x14ac:dyDescent="0.25">
      <c r="A14" s="583" t="s">
        <v>25</v>
      </c>
      <c r="B14" s="584"/>
      <c r="C14" s="585"/>
      <c r="D14" s="2"/>
      <c r="E14" s="2"/>
      <c r="F14" s="2"/>
      <c r="G14" s="2"/>
      <c r="H14" s="2"/>
    </row>
    <row r="15" spans="1:8" ht="33" customHeight="1" x14ac:dyDescent="0.25">
      <c r="A15" s="6"/>
    </row>
    <row r="16" spans="1:8" x14ac:dyDescent="0.25">
      <c r="A16" t="s">
        <v>19</v>
      </c>
    </row>
    <row r="17" spans="1:8" x14ac:dyDescent="0.25">
      <c r="A17" s="3"/>
      <c r="B17" s="3"/>
      <c r="C17" s="3"/>
      <c r="D17" s="3"/>
      <c r="E17" s="3"/>
      <c r="F17" s="3"/>
      <c r="G17" s="3"/>
      <c r="H17" s="3"/>
    </row>
    <row r="20" spans="1:8" x14ac:dyDescent="0.25">
      <c r="A20" s="3"/>
      <c r="B20" s="3"/>
      <c r="C20" s="3"/>
      <c r="D20" s="3"/>
      <c r="E20" s="3"/>
      <c r="F20" s="3"/>
      <c r="G20" s="3"/>
      <c r="H20" s="3"/>
    </row>
    <row r="23" spans="1:8" x14ac:dyDescent="0.25">
      <c r="A23" s="3"/>
      <c r="B23" s="3"/>
      <c r="C23" s="3"/>
      <c r="D23" s="3"/>
      <c r="E23" s="3"/>
      <c r="F23" s="3"/>
      <c r="G23" s="3"/>
      <c r="H23" s="3"/>
    </row>
    <row r="26" spans="1:8" x14ac:dyDescent="0.25">
      <c r="A26" s="3"/>
      <c r="B26" s="3"/>
      <c r="C26" s="3"/>
      <c r="D26" s="3"/>
      <c r="E26" s="3"/>
      <c r="F26" s="3"/>
      <c r="G26" s="3"/>
      <c r="H26" s="3"/>
    </row>
  </sheetData>
  <sheetProtection selectLockedCells="1"/>
  <mergeCells count="13">
    <mergeCell ref="C1:F1"/>
    <mergeCell ref="D6:H6"/>
    <mergeCell ref="G2:H2"/>
    <mergeCell ref="B4:D4"/>
    <mergeCell ref="B2:E2"/>
    <mergeCell ref="F4:H4"/>
    <mergeCell ref="A14:C14"/>
    <mergeCell ref="A13:C13"/>
    <mergeCell ref="A8:C8"/>
    <mergeCell ref="A9:C9"/>
    <mergeCell ref="A10:C10"/>
    <mergeCell ref="A11:C11"/>
    <mergeCell ref="A12:C12"/>
  </mergeCells>
  <phoneticPr fontId="3" type="noConversion"/>
  <conditionalFormatting sqref="B2:E2">
    <cfRule type="cellIs" dxfId="24" priority="2" operator="equal">
      <formula>"Obtained from ECPD3"</formula>
    </cfRule>
  </conditionalFormatting>
  <conditionalFormatting sqref="B4:D4">
    <cfRule type="cellIs" dxfId="23" priority="1" operator="equal">
      <formula>"Obtained from ECPD3"</formula>
    </cfRule>
  </conditionalFormatting>
  <printOptions horizontalCentered="1" verticalCentered="1"/>
  <pageMargins left="0.23622047244094491" right="0.23622047244094491" top="0.79" bottom="0.51181102362204722" header="0.15748031496062992" footer="0.15748031496062992"/>
  <pageSetup paperSize="9" orientation="portrait" r:id="rId1"/>
  <headerFooter differentOddEven="1" alignWithMargins="0">
    <oddHeader>&amp;C&amp;"Arial,Bold"&amp;14
Activity Evaluation Form (Participants)</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Admin</vt:lpstr>
      <vt:lpstr>Parameters</vt:lpstr>
      <vt:lpstr>Quote</vt:lpstr>
      <vt:lpstr>Comp Registration ECPD7 - sign</vt:lpstr>
      <vt:lpstr>Comp Registration ECP9</vt:lpstr>
      <vt:lpstr>ECSA - ECPD3 - Sign</vt:lpstr>
      <vt:lpstr>Presenter - sign</vt:lpstr>
      <vt:lpstr>ECPD2 - sign</vt:lpstr>
      <vt:lpstr>Questionaire</vt:lpstr>
      <vt:lpstr>Agreement - sign</vt:lpstr>
      <vt:lpstr>Evaluation</vt:lpstr>
      <vt:lpstr>Certificate</vt:lpstr>
      <vt:lpstr>Invoice</vt:lpstr>
      <vt:lpstr>Attendance Sheet</vt:lpstr>
      <vt:lpstr>Assessment_Fee</vt:lpstr>
      <vt:lpstr>Category</vt:lpstr>
      <vt:lpstr>Discipline</vt:lpstr>
      <vt:lpstr>Duration</vt:lpstr>
      <vt:lpstr>DurationParameter</vt:lpstr>
      <vt:lpstr>Instances</vt:lpstr>
      <vt:lpstr>InvoiceQuote</vt:lpstr>
      <vt:lpstr>Marked</vt:lpstr>
      <vt:lpstr>MemberParameter</vt:lpstr>
      <vt:lpstr>Nature_of_Activity</vt:lpstr>
      <vt:lpstr>Admin!Print_Area</vt:lpstr>
      <vt:lpstr>'Comp Registration ECP9'!Print_Area</vt:lpstr>
      <vt:lpstr>'Comp Registration ECPD7 - sign'!Print_Area</vt:lpstr>
      <vt:lpstr>'ECPD2 - sign'!Print_Area</vt:lpstr>
      <vt:lpstr>'ECSA - ECPD3 - Sign'!Print_Area</vt:lpstr>
      <vt:lpstr>Evaluation!Print_Area</vt:lpstr>
      <vt:lpstr>Invoice!Print_Area</vt:lpstr>
      <vt:lpstr>'Presenter - sign'!Print_Area</vt:lpstr>
      <vt:lpstr>Questionaire!Print_Area</vt:lpstr>
      <vt:lpstr>Quote!Print_Area</vt:lpstr>
      <vt:lpstr>SAIMC_Admin_Fee</vt:lpstr>
      <vt:lpstr>ScoreParameter</vt:lpstr>
      <vt:lpstr>Sub_Discipline</vt:lpstr>
      <vt:lpstr>TypeParameter</vt:lpstr>
    </vt:vector>
  </TitlesOfParts>
  <Company>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Maartens</dc:creator>
  <cp:keywords>C_Unrestricted</cp:keywords>
  <cp:lastModifiedBy>Johan Maartens</cp:lastModifiedBy>
  <cp:lastPrinted>2022-04-18T12:39:21Z</cp:lastPrinted>
  <dcterms:created xsi:type="dcterms:W3CDTF">2008-05-13T07:21:24Z</dcterms:created>
  <dcterms:modified xsi:type="dcterms:W3CDTF">2022-06-21T19:16:53Z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ocument Confidentiality">
    <vt:lpwstr>Unrestricted</vt:lpwstr>
  </property>
</Properties>
</file>